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ben\Dropbox\Covid19\Australian Politicians Covid19 Breif\Victorian Data\"/>
    </mc:Choice>
  </mc:AlternateContent>
  <xr:revisionPtr revIDLastSave="0" documentId="13_ncr:1_{AC9550B7-3F05-462A-B98D-A811975D5C09}" xr6:coauthVersionLast="47" xr6:coauthVersionMax="47" xr10:uidLastSave="{00000000-0000-0000-0000-000000000000}"/>
  <bookViews>
    <workbookView xWindow="-108" yWindow="-108" windowWidth="23256" windowHeight="13176" tabRatio="500" activeTab="1" xr2:uid="{00000000-000D-0000-FFFF-FFFF00000000}"/>
  </bookViews>
  <sheets>
    <sheet name="age 0-9" sheetId="1" r:id="rId1"/>
    <sheet name="age 10-19" sheetId="2" r:id="rId2"/>
    <sheet name="age 20-29" sheetId="3" r:id="rId3"/>
    <sheet name="age 30-39" sheetId="4" r:id="rId4"/>
    <sheet name="age 40-49" sheetId="5" r:id="rId5"/>
    <sheet name="age 50-59" sheetId="6" r:id="rId6"/>
    <sheet name="age 60-69" sheetId="7" r:id="rId7"/>
    <sheet name="age 70-79" sheetId="8" r:id="rId8"/>
    <sheet name="age 80+" sheetId="9" r:id="rId9"/>
  </sheets>
  <definedNames>
    <definedName name="aveupto9">'age 0-9'!$G$7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2" l="1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M4" i="2" s="1"/>
  <c r="L51" i="2"/>
  <c r="L50" i="2"/>
  <c r="L49" i="2"/>
  <c r="L48" i="2"/>
  <c r="L47" i="2"/>
  <c r="L46" i="2"/>
  <c r="L45" i="2"/>
  <c r="L44" i="2"/>
  <c r="M3" i="2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M4" i="3" s="1"/>
  <c r="M5" i="3" s="1"/>
  <c r="L51" i="3"/>
  <c r="L50" i="3"/>
  <c r="L49" i="3"/>
  <c r="L48" i="3"/>
  <c r="L47" i="3"/>
  <c r="L46" i="3"/>
  <c r="L45" i="3"/>
  <c r="L44" i="3"/>
  <c r="M3" i="3"/>
  <c r="M5" i="4"/>
  <c r="M67" i="4" s="1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4" i="4"/>
  <c r="M3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X50" i="4"/>
  <c r="H30" i="1"/>
  <c r="H29" i="1"/>
  <c r="H28" i="1"/>
  <c r="H27" i="1"/>
  <c r="H26" i="1"/>
  <c r="H25" i="1"/>
  <c r="H24" i="1"/>
  <c r="H23" i="1"/>
  <c r="H22" i="1"/>
  <c r="H21" i="1"/>
  <c r="H20" i="1"/>
  <c r="H19" i="1"/>
  <c r="AI47" i="9"/>
  <c r="AJ47" i="9"/>
  <c r="AI46" i="9"/>
  <c r="AJ46" i="9"/>
  <c r="AI45" i="9"/>
  <c r="AJ45" i="9"/>
  <c r="I4" i="9"/>
  <c r="I5" i="9"/>
  <c r="AI47" i="8"/>
  <c r="AJ47" i="8"/>
  <c r="AI46" i="8"/>
  <c r="AJ46" i="8"/>
  <c r="AI45" i="8"/>
  <c r="AJ45" i="8"/>
  <c r="AI47" i="7"/>
  <c r="AJ47" i="7"/>
  <c r="AI46" i="7"/>
  <c r="AJ46" i="7"/>
  <c r="AI45" i="7"/>
  <c r="AJ45" i="7"/>
  <c r="I4" i="8"/>
  <c r="I5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AI47" i="6"/>
  <c r="AJ47" i="6"/>
  <c r="AI46" i="6"/>
  <c r="AJ46" i="6"/>
  <c r="AI45" i="6"/>
  <c r="AJ45" i="6"/>
  <c r="J30" i="5"/>
  <c r="J29" i="5"/>
  <c r="J28" i="5"/>
  <c r="J27" i="5"/>
  <c r="J26" i="5"/>
  <c r="J25" i="5"/>
  <c r="J24" i="5"/>
  <c r="J23" i="5"/>
  <c r="J22" i="5"/>
  <c r="J21" i="5"/>
  <c r="J20" i="5"/>
  <c r="J19" i="5"/>
  <c r="AI47" i="5"/>
  <c r="AJ47" i="5"/>
  <c r="AI46" i="5"/>
  <c r="AJ46" i="5"/>
  <c r="AI45" i="5"/>
  <c r="AJ45" i="5"/>
  <c r="J30" i="4"/>
  <c r="J29" i="4"/>
  <c r="J28" i="4"/>
  <c r="J27" i="4"/>
  <c r="J26" i="4"/>
  <c r="J25" i="4"/>
  <c r="J24" i="4"/>
  <c r="J23" i="4"/>
  <c r="J22" i="4"/>
  <c r="J21" i="4"/>
  <c r="J20" i="4"/>
  <c r="J19" i="4"/>
  <c r="AI47" i="4"/>
  <c r="AJ47" i="4"/>
  <c r="AI46" i="4"/>
  <c r="AJ46" i="4"/>
  <c r="AI45" i="4"/>
  <c r="AJ45" i="4"/>
  <c r="J19" i="2"/>
  <c r="J30" i="2"/>
  <c r="J29" i="2"/>
  <c r="J28" i="2"/>
  <c r="J27" i="2"/>
  <c r="J26" i="2"/>
  <c r="J25" i="2"/>
  <c r="J24" i="2"/>
  <c r="J23" i="2"/>
  <c r="J22" i="2"/>
  <c r="J21" i="2"/>
  <c r="J20" i="2"/>
  <c r="AH47" i="2"/>
  <c r="AI47" i="2"/>
  <c r="AH46" i="2"/>
  <c r="AI46" i="2"/>
  <c r="AH45" i="2"/>
  <c r="AI45" i="2"/>
  <c r="AG45" i="3"/>
  <c r="AH45" i="3"/>
  <c r="J19" i="3"/>
  <c r="J20" i="3"/>
  <c r="J21" i="3"/>
  <c r="J22" i="3"/>
  <c r="J23" i="3"/>
  <c r="J24" i="3"/>
  <c r="J25" i="3"/>
  <c r="J26" i="3"/>
  <c r="J27" i="3"/>
  <c r="J28" i="3"/>
  <c r="J29" i="3"/>
  <c r="J30" i="3"/>
  <c r="AH47" i="3"/>
  <c r="AG47" i="3"/>
  <c r="AG46" i="3"/>
  <c r="AH46" i="3"/>
  <c r="I5" i="3"/>
  <c r="I4" i="7"/>
  <c r="I5" i="7"/>
  <c r="I67" i="7"/>
  <c r="I5" i="6"/>
  <c r="I67" i="6"/>
  <c r="I4" i="6"/>
  <c r="I4" i="5"/>
  <c r="I5" i="5"/>
  <c r="I4" i="4"/>
  <c r="I5" i="4"/>
  <c r="I4" i="3"/>
  <c r="I4" i="2"/>
  <c r="I5" i="2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K7" i="9"/>
  <c r="K8" i="9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J67" i="7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8" i="1"/>
  <c r="I7" i="1"/>
  <c r="E69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8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7" i="3"/>
  <c r="E69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7" i="4"/>
  <c r="E69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7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7" i="7"/>
  <c r="E8" i="7"/>
  <c r="E9" i="7"/>
  <c r="E69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7" i="8"/>
  <c r="E8" i="8"/>
  <c r="E9" i="8"/>
  <c r="E10" i="8"/>
  <c r="E11" i="8"/>
  <c r="E12" i="8"/>
  <c r="E13" i="8"/>
  <c r="E69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7" i="9"/>
  <c r="E69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I67" i="9"/>
  <c r="I51" i="9"/>
  <c r="I35" i="9"/>
  <c r="I19" i="9"/>
  <c r="I27" i="9"/>
  <c r="I39" i="9"/>
  <c r="I21" i="9"/>
  <c r="I52" i="9"/>
  <c r="I66" i="9"/>
  <c r="I50" i="9"/>
  <c r="I34" i="9"/>
  <c r="I18" i="9"/>
  <c r="I31" i="9"/>
  <c r="I7" i="9"/>
  <c r="I65" i="9"/>
  <c r="I49" i="9"/>
  <c r="I33" i="9"/>
  <c r="I17" i="9"/>
  <c r="I36" i="9"/>
  <c r="I64" i="9"/>
  <c r="I48" i="9"/>
  <c r="I32" i="9"/>
  <c r="I16" i="9"/>
  <c r="I63" i="9"/>
  <c r="I47" i="9"/>
  <c r="I15" i="9"/>
  <c r="I62" i="9"/>
  <c r="I46" i="9"/>
  <c r="I30" i="9"/>
  <c r="I14" i="9"/>
  <c r="I28" i="9"/>
  <c r="I24" i="9"/>
  <c r="I23" i="9"/>
  <c r="I37" i="9"/>
  <c r="I61" i="9"/>
  <c r="I45" i="9"/>
  <c r="I29" i="9"/>
  <c r="I13" i="9"/>
  <c r="I44" i="9"/>
  <c r="I11" i="9"/>
  <c r="I60" i="9"/>
  <c r="I12" i="9"/>
  <c r="I55" i="9"/>
  <c r="I59" i="9"/>
  <c r="I43" i="9"/>
  <c r="I8" i="9"/>
  <c r="I58" i="9"/>
  <c r="I42" i="9"/>
  <c r="I26" i="9"/>
  <c r="I10" i="9"/>
  <c r="I20" i="9"/>
  <c r="I57" i="9"/>
  <c r="I41" i="9"/>
  <c r="I25" i="9"/>
  <c r="I9" i="9"/>
  <c r="I56" i="9"/>
  <c r="I40" i="9"/>
  <c r="I54" i="9"/>
  <c r="I38" i="9"/>
  <c r="I22" i="9"/>
  <c r="I53" i="9"/>
  <c r="K9" i="9"/>
  <c r="K10" i="9"/>
  <c r="K11" i="9"/>
  <c r="K12" i="9"/>
  <c r="K13" i="9"/>
  <c r="K14" i="9"/>
  <c r="K15" i="9"/>
  <c r="K16" i="9"/>
  <c r="K17" i="9"/>
  <c r="K18" i="9"/>
  <c r="K19" i="9"/>
  <c r="J19" i="8"/>
  <c r="K20" i="8"/>
  <c r="I67" i="8"/>
  <c r="I51" i="8"/>
  <c r="I35" i="8"/>
  <c r="I19" i="8"/>
  <c r="I63" i="8"/>
  <c r="I41" i="8"/>
  <c r="I52" i="8"/>
  <c r="I66" i="8"/>
  <c r="I50" i="8"/>
  <c r="I34" i="8"/>
  <c r="I18" i="8"/>
  <c r="I47" i="8"/>
  <c r="I25" i="8"/>
  <c r="I20" i="8"/>
  <c r="I65" i="8"/>
  <c r="I49" i="8"/>
  <c r="I33" i="8"/>
  <c r="I17" i="8"/>
  <c r="I31" i="8"/>
  <c r="I64" i="8"/>
  <c r="I48" i="8"/>
  <c r="I32" i="8"/>
  <c r="I16" i="8"/>
  <c r="I15" i="8"/>
  <c r="I9" i="8"/>
  <c r="I23" i="8"/>
  <c r="I62" i="8"/>
  <c r="I46" i="8"/>
  <c r="I30" i="8"/>
  <c r="I14" i="8"/>
  <c r="I27" i="8"/>
  <c r="I61" i="8"/>
  <c r="I45" i="8"/>
  <c r="I29" i="8"/>
  <c r="I13" i="8"/>
  <c r="I57" i="8"/>
  <c r="I7" i="8"/>
  <c r="I60" i="8"/>
  <c r="I44" i="8"/>
  <c r="I28" i="8"/>
  <c r="I12" i="8"/>
  <c r="I59" i="8"/>
  <c r="I11" i="8"/>
  <c r="I39" i="8"/>
  <c r="I43" i="8"/>
  <c r="I58" i="8"/>
  <c r="I42" i="8"/>
  <c r="I26" i="8"/>
  <c r="I10" i="8"/>
  <c r="I56" i="8"/>
  <c r="I40" i="8"/>
  <c r="I24" i="8"/>
  <c r="I8" i="8"/>
  <c r="I55" i="8"/>
  <c r="I54" i="8"/>
  <c r="I38" i="8"/>
  <c r="I22" i="8"/>
  <c r="I36" i="8"/>
  <c r="I53" i="8"/>
  <c r="I37" i="8"/>
  <c r="I21" i="8"/>
  <c r="I66" i="2"/>
  <c r="I57" i="2"/>
  <c r="I39" i="2"/>
  <c r="I21" i="2"/>
  <c r="I17" i="2"/>
  <c r="I33" i="2"/>
  <c r="I12" i="2"/>
  <c r="I47" i="2"/>
  <c r="I64" i="2"/>
  <c r="I63" i="2"/>
  <c r="I56" i="2"/>
  <c r="I38" i="2"/>
  <c r="I20" i="2"/>
  <c r="I36" i="2"/>
  <c r="I35" i="2"/>
  <c r="I51" i="2"/>
  <c r="I11" i="2"/>
  <c r="I46" i="2"/>
  <c r="I45" i="2"/>
  <c r="I55" i="2"/>
  <c r="I37" i="2"/>
  <c r="I19" i="2"/>
  <c r="I54" i="2"/>
  <c r="I53" i="2"/>
  <c r="I52" i="2"/>
  <c r="I32" i="2"/>
  <c r="I49" i="2"/>
  <c r="I29" i="2"/>
  <c r="I28" i="2"/>
  <c r="I62" i="2"/>
  <c r="I44" i="2"/>
  <c r="I26" i="2"/>
  <c r="I8" i="2"/>
  <c r="I61" i="2"/>
  <c r="I43" i="2"/>
  <c r="I25" i="2"/>
  <c r="I7" i="2"/>
  <c r="I10" i="2"/>
  <c r="I9" i="2"/>
  <c r="I60" i="2"/>
  <c r="I42" i="2"/>
  <c r="I24" i="2"/>
  <c r="I41" i="2"/>
  <c r="I23" i="2"/>
  <c r="I59" i="2"/>
  <c r="I27" i="2"/>
  <c r="I58" i="2"/>
  <c r="I40" i="2"/>
  <c r="I22" i="2"/>
  <c r="I16" i="2"/>
  <c r="I15" i="2"/>
  <c r="I13" i="2"/>
  <c r="I30" i="2"/>
  <c r="J47" i="7"/>
  <c r="J63" i="7"/>
  <c r="I52" i="7"/>
  <c r="J32" i="7"/>
  <c r="J48" i="7"/>
  <c r="J64" i="7"/>
  <c r="I21" i="7"/>
  <c r="I37" i="7"/>
  <c r="I53" i="7"/>
  <c r="I38" i="7"/>
  <c r="J66" i="7"/>
  <c r="I7" i="7"/>
  <c r="I23" i="7"/>
  <c r="I39" i="7"/>
  <c r="I55" i="7"/>
  <c r="J35" i="7"/>
  <c r="I56" i="7"/>
  <c r="I36" i="7"/>
  <c r="J19" i="7"/>
  <c r="I40" i="7"/>
  <c r="J36" i="7"/>
  <c r="I57" i="7"/>
  <c r="J21" i="7"/>
  <c r="J37" i="7"/>
  <c r="J53" i="7"/>
  <c r="I10" i="7"/>
  <c r="I26" i="7"/>
  <c r="I42" i="7"/>
  <c r="I58" i="7"/>
  <c r="J33" i="7"/>
  <c r="I24" i="7"/>
  <c r="J52" i="7"/>
  <c r="J54" i="7"/>
  <c r="I11" i="7"/>
  <c r="I43" i="7"/>
  <c r="I59" i="7"/>
  <c r="J20" i="7"/>
  <c r="J22" i="7"/>
  <c r="I27" i="7"/>
  <c r="J23" i="7"/>
  <c r="J39" i="7"/>
  <c r="J55" i="7"/>
  <c r="I12" i="7"/>
  <c r="I28" i="7"/>
  <c r="I44" i="7"/>
  <c r="I60" i="7"/>
  <c r="J31" i="7"/>
  <c r="J49" i="7"/>
  <c r="I22" i="7"/>
  <c r="I9" i="7"/>
  <c r="J24" i="7"/>
  <c r="J40" i="7"/>
  <c r="J56" i="7"/>
  <c r="I13" i="7"/>
  <c r="I29" i="7"/>
  <c r="I45" i="7"/>
  <c r="I61" i="7"/>
  <c r="I20" i="7"/>
  <c r="J50" i="7"/>
  <c r="I8" i="7"/>
  <c r="J38" i="7"/>
  <c r="J25" i="7"/>
  <c r="J41" i="7"/>
  <c r="J57" i="7"/>
  <c r="I14" i="7"/>
  <c r="I30" i="7"/>
  <c r="I46" i="7"/>
  <c r="I62" i="7"/>
  <c r="I54" i="7"/>
  <c r="J51" i="7"/>
  <c r="J26" i="7"/>
  <c r="J42" i="7"/>
  <c r="J58" i="7"/>
  <c r="I15" i="7"/>
  <c r="I31" i="7"/>
  <c r="I47" i="7"/>
  <c r="I63" i="7"/>
  <c r="J65" i="7"/>
  <c r="I41" i="7"/>
  <c r="J27" i="7"/>
  <c r="J43" i="7"/>
  <c r="J59" i="7"/>
  <c r="I16" i="7"/>
  <c r="I32" i="7"/>
  <c r="I48" i="7"/>
  <c r="I64" i="7"/>
  <c r="J28" i="7"/>
  <c r="J44" i="7"/>
  <c r="J60" i="7"/>
  <c r="I17" i="7"/>
  <c r="I33" i="7"/>
  <c r="I49" i="7"/>
  <c r="I65" i="7"/>
  <c r="J34" i="7"/>
  <c r="I25" i="7"/>
  <c r="J29" i="7"/>
  <c r="J45" i="7"/>
  <c r="J61" i="7"/>
  <c r="I18" i="7"/>
  <c r="I34" i="7"/>
  <c r="I50" i="7"/>
  <c r="I66" i="7"/>
  <c r="J30" i="7"/>
  <c r="J46" i="7"/>
  <c r="J62" i="7"/>
  <c r="I19" i="7"/>
  <c r="I35" i="7"/>
  <c r="I51" i="7"/>
  <c r="K20" i="6"/>
  <c r="J19" i="6"/>
  <c r="I20" i="6"/>
  <c r="I36" i="6"/>
  <c r="I52" i="6"/>
  <c r="I21" i="6"/>
  <c r="I37" i="6"/>
  <c r="I53" i="6"/>
  <c r="I22" i="6"/>
  <c r="I38" i="6"/>
  <c r="I54" i="6"/>
  <c r="I7" i="6"/>
  <c r="I23" i="6"/>
  <c r="I39" i="6"/>
  <c r="I55" i="6"/>
  <c r="I8" i="6"/>
  <c r="I24" i="6"/>
  <c r="I40" i="6"/>
  <c r="I56" i="6"/>
  <c r="I9" i="6"/>
  <c r="I25" i="6"/>
  <c r="I41" i="6"/>
  <c r="I57" i="6"/>
  <c r="I10" i="6"/>
  <c r="I26" i="6"/>
  <c r="I42" i="6"/>
  <c r="I58" i="6"/>
  <c r="E69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I11" i="6"/>
  <c r="I27" i="6"/>
  <c r="I43" i="6"/>
  <c r="I59" i="6"/>
  <c r="I12" i="6"/>
  <c r="I28" i="6"/>
  <c r="I44" i="6"/>
  <c r="I60" i="6"/>
  <c r="I13" i="6"/>
  <c r="I29" i="6"/>
  <c r="I45" i="6"/>
  <c r="I61" i="6"/>
  <c r="I14" i="6"/>
  <c r="I30" i="6"/>
  <c r="I46" i="6"/>
  <c r="I62" i="6"/>
  <c r="I15" i="6"/>
  <c r="I31" i="6"/>
  <c r="I47" i="6"/>
  <c r="I63" i="6"/>
  <c r="I32" i="6"/>
  <c r="I16" i="6"/>
  <c r="I17" i="6"/>
  <c r="I33" i="6"/>
  <c r="I49" i="6"/>
  <c r="I65" i="6"/>
  <c r="I64" i="6"/>
  <c r="I18" i="6"/>
  <c r="I34" i="6"/>
  <c r="I50" i="6"/>
  <c r="I66" i="6"/>
  <c r="I48" i="6"/>
  <c r="I19" i="6"/>
  <c r="I35" i="6"/>
  <c r="I51" i="6"/>
  <c r="I67" i="5"/>
  <c r="I51" i="5"/>
  <c r="I35" i="5"/>
  <c r="I19" i="5"/>
  <c r="I47" i="5"/>
  <c r="I24" i="5"/>
  <c r="I66" i="5"/>
  <c r="I50" i="5"/>
  <c r="I34" i="5"/>
  <c r="I18" i="5"/>
  <c r="I31" i="5"/>
  <c r="I65" i="5"/>
  <c r="I49" i="5"/>
  <c r="I33" i="5"/>
  <c r="I17" i="5"/>
  <c r="I63" i="5"/>
  <c r="I27" i="5"/>
  <c r="I23" i="5"/>
  <c r="I64" i="5"/>
  <c r="I48" i="5"/>
  <c r="I32" i="5"/>
  <c r="I16" i="5"/>
  <c r="I15" i="5"/>
  <c r="I11" i="5"/>
  <c r="I20" i="5"/>
  <c r="I36" i="5"/>
  <c r="I62" i="5"/>
  <c r="I46" i="5"/>
  <c r="I30" i="5"/>
  <c r="I14" i="5"/>
  <c r="I45" i="5"/>
  <c r="I43" i="5"/>
  <c r="I55" i="5"/>
  <c r="I61" i="5"/>
  <c r="I29" i="5"/>
  <c r="I13" i="5"/>
  <c r="I8" i="5"/>
  <c r="I60" i="5"/>
  <c r="I44" i="5"/>
  <c r="I28" i="5"/>
  <c r="I12" i="5"/>
  <c r="I40" i="5"/>
  <c r="I7" i="5"/>
  <c r="I59" i="5"/>
  <c r="I39" i="5"/>
  <c r="I58" i="5"/>
  <c r="I42" i="5"/>
  <c r="I26" i="5"/>
  <c r="I10" i="5"/>
  <c r="I57" i="5"/>
  <c r="I41" i="5"/>
  <c r="I25" i="5"/>
  <c r="I9" i="5"/>
  <c r="I56" i="5"/>
  <c r="I54" i="5"/>
  <c r="I38" i="5"/>
  <c r="I22" i="5"/>
  <c r="I52" i="5"/>
  <c r="I53" i="5"/>
  <c r="I37" i="5"/>
  <c r="I21" i="5"/>
  <c r="E69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I67" i="4"/>
  <c r="I51" i="4"/>
  <c r="I35" i="4"/>
  <c r="I19" i="4"/>
  <c r="I27" i="4"/>
  <c r="I10" i="4"/>
  <c r="I66" i="4"/>
  <c r="I50" i="4"/>
  <c r="I34" i="4"/>
  <c r="I18" i="4"/>
  <c r="I65" i="4"/>
  <c r="I49" i="4"/>
  <c r="I33" i="4"/>
  <c r="I17" i="4"/>
  <c r="I64" i="4"/>
  <c r="I48" i="4"/>
  <c r="I32" i="4"/>
  <c r="I16" i="4"/>
  <c r="I42" i="4"/>
  <c r="I63" i="4"/>
  <c r="I47" i="4"/>
  <c r="I31" i="4"/>
  <c r="I15" i="4"/>
  <c r="I62" i="4"/>
  <c r="I46" i="4"/>
  <c r="I30" i="4"/>
  <c r="I14" i="4"/>
  <c r="I61" i="4"/>
  <c r="I45" i="4"/>
  <c r="I29" i="4"/>
  <c r="I13" i="4"/>
  <c r="I11" i="4"/>
  <c r="I39" i="4"/>
  <c r="I20" i="4"/>
  <c r="I60" i="4"/>
  <c r="I44" i="4"/>
  <c r="I28" i="4"/>
  <c r="I12" i="4"/>
  <c r="I26" i="4"/>
  <c r="I7" i="4"/>
  <c r="I36" i="4"/>
  <c r="I59" i="4"/>
  <c r="I43" i="4"/>
  <c r="I58" i="4"/>
  <c r="I57" i="4"/>
  <c r="I41" i="4"/>
  <c r="I25" i="4"/>
  <c r="I9" i="4"/>
  <c r="I23" i="4"/>
  <c r="I56" i="4"/>
  <c r="I40" i="4"/>
  <c r="I24" i="4"/>
  <c r="I8" i="4"/>
  <c r="I52" i="4"/>
  <c r="I55" i="4"/>
  <c r="I54" i="4"/>
  <c r="I38" i="4"/>
  <c r="I22" i="4"/>
  <c r="I53" i="4"/>
  <c r="I37" i="4"/>
  <c r="I21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I55" i="3"/>
  <c r="I39" i="3"/>
  <c r="I23" i="3"/>
  <c r="I7" i="3"/>
  <c r="I36" i="3"/>
  <c r="I54" i="3"/>
  <c r="I38" i="3"/>
  <c r="I22" i="3"/>
  <c r="I14" i="3"/>
  <c r="I12" i="3"/>
  <c r="I53" i="3"/>
  <c r="I37" i="3"/>
  <c r="I21" i="3"/>
  <c r="I52" i="3"/>
  <c r="I30" i="3"/>
  <c r="I20" i="3"/>
  <c r="I10" i="3"/>
  <c r="I67" i="3"/>
  <c r="I51" i="3"/>
  <c r="I35" i="3"/>
  <c r="I19" i="3"/>
  <c r="I66" i="3"/>
  <c r="I50" i="3"/>
  <c r="I34" i="3"/>
  <c r="I18" i="3"/>
  <c r="I44" i="3"/>
  <c r="I24" i="3"/>
  <c r="I65" i="3"/>
  <c r="I49" i="3"/>
  <c r="I33" i="3"/>
  <c r="I17" i="3"/>
  <c r="I60" i="3"/>
  <c r="I40" i="3"/>
  <c r="I64" i="3"/>
  <c r="I48" i="3"/>
  <c r="I32" i="3"/>
  <c r="I16" i="3"/>
  <c r="I28" i="3"/>
  <c r="I26" i="3"/>
  <c r="I63" i="3"/>
  <c r="I47" i="3"/>
  <c r="I31" i="3"/>
  <c r="I15" i="3"/>
  <c r="I62" i="3"/>
  <c r="I46" i="3"/>
  <c r="I58" i="3"/>
  <c r="I61" i="3"/>
  <c r="I45" i="3"/>
  <c r="I29" i="3"/>
  <c r="I13" i="3"/>
  <c r="I42" i="3"/>
  <c r="I59" i="3"/>
  <c r="I43" i="3"/>
  <c r="I27" i="3"/>
  <c r="I11" i="3"/>
  <c r="I57" i="3"/>
  <c r="I41" i="3"/>
  <c r="I25" i="3"/>
  <c r="I9" i="3"/>
  <c r="I56" i="3"/>
  <c r="I8" i="3"/>
  <c r="I14" i="2"/>
  <c r="I31" i="2"/>
  <c r="I48" i="2"/>
  <c r="I65" i="2"/>
  <c r="I18" i="2"/>
  <c r="I34" i="2"/>
  <c r="I50" i="2"/>
  <c r="I67" i="2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E6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20" i="9"/>
  <c r="J19" i="9"/>
  <c r="K21" i="8"/>
  <c r="J20" i="8"/>
  <c r="K21" i="6"/>
  <c r="J20" i="6"/>
  <c r="K32" i="5"/>
  <c r="J31" i="5"/>
  <c r="K32" i="4"/>
  <c r="J31" i="4"/>
  <c r="K32" i="3"/>
  <c r="J31" i="3"/>
  <c r="K32" i="2"/>
  <c r="J31" i="2"/>
  <c r="K21" i="9"/>
  <c r="J20" i="9"/>
  <c r="K22" i="8"/>
  <c r="J21" i="8"/>
  <c r="K22" i="6"/>
  <c r="J21" i="6"/>
  <c r="K33" i="5"/>
  <c r="J32" i="5"/>
  <c r="K33" i="4"/>
  <c r="J32" i="4"/>
  <c r="K33" i="3"/>
  <c r="J32" i="3"/>
  <c r="K33" i="2"/>
  <c r="J32" i="2"/>
  <c r="K22" i="9"/>
  <c r="J21" i="9"/>
  <c r="K23" i="8"/>
  <c r="J22" i="8"/>
  <c r="K23" i="6"/>
  <c r="J22" i="6"/>
  <c r="K34" i="5"/>
  <c r="J33" i="5"/>
  <c r="K34" i="4"/>
  <c r="J33" i="4"/>
  <c r="K34" i="3"/>
  <c r="J33" i="3"/>
  <c r="K34" i="2"/>
  <c r="J33" i="2"/>
  <c r="K23" i="9"/>
  <c r="J22" i="9"/>
  <c r="J23" i="8"/>
  <c r="K24" i="8"/>
  <c r="K24" i="6"/>
  <c r="J23" i="6"/>
  <c r="K35" i="5"/>
  <c r="J34" i="5"/>
  <c r="K35" i="4"/>
  <c r="J34" i="4"/>
  <c r="K35" i="3"/>
  <c r="J34" i="3"/>
  <c r="K35" i="2"/>
  <c r="J34" i="2"/>
  <c r="K24" i="9"/>
  <c r="J23" i="9"/>
  <c r="J24" i="8"/>
  <c r="K25" i="8"/>
  <c r="K25" i="6"/>
  <c r="J24" i="6"/>
  <c r="K36" i="5"/>
  <c r="J35" i="5"/>
  <c r="K36" i="4"/>
  <c r="J35" i="4"/>
  <c r="K36" i="3"/>
  <c r="J35" i="3"/>
  <c r="K36" i="2"/>
  <c r="J35" i="2"/>
  <c r="K25" i="9"/>
  <c r="J24" i="9"/>
  <c r="J25" i="8"/>
  <c r="K26" i="8"/>
  <c r="K26" i="6"/>
  <c r="J25" i="6"/>
  <c r="K37" i="5"/>
  <c r="J36" i="5"/>
  <c r="K37" i="4"/>
  <c r="J36" i="4"/>
  <c r="K37" i="3"/>
  <c r="J36" i="3"/>
  <c r="K37" i="2"/>
  <c r="J36" i="2"/>
  <c r="K26" i="9"/>
  <c r="J25" i="9"/>
  <c r="K27" i="8"/>
  <c r="J26" i="8"/>
  <c r="K27" i="6"/>
  <c r="J26" i="6"/>
  <c r="K38" i="5"/>
  <c r="J37" i="5"/>
  <c r="K38" i="4"/>
  <c r="J37" i="4"/>
  <c r="K38" i="3"/>
  <c r="J37" i="3"/>
  <c r="K38" i="2"/>
  <c r="J37" i="2"/>
  <c r="K27" i="9"/>
  <c r="J26" i="9"/>
  <c r="J27" i="8"/>
  <c r="K28" i="8"/>
  <c r="K28" i="6"/>
  <c r="J27" i="6"/>
  <c r="K39" i="5"/>
  <c r="J38" i="5"/>
  <c r="K39" i="4"/>
  <c r="J38" i="4"/>
  <c r="K39" i="3"/>
  <c r="J38" i="3"/>
  <c r="K39" i="2"/>
  <c r="J38" i="2"/>
  <c r="K28" i="9"/>
  <c r="J27" i="9"/>
  <c r="K29" i="8"/>
  <c r="J28" i="8"/>
  <c r="K29" i="6"/>
  <c r="J28" i="6"/>
  <c r="K40" i="5"/>
  <c r="J39" i="5"/>
  <c r="K40" i="4"/>
  <c r="J39" i="4"/>
  <c r="K40" i="3"/>
  <c r="J39" i="3"/>
  <c r="K40" i="2"/>
  <c r="J39" i="2"/>
  <c r="K29" i="9"/>
  <c r="J28" i="9"/>
  <c r="K30" i="8"/>
  <c r="J29" i="8"/>
  <c r="K30" i="6"/>
  <c r="J29" i="6"/>
  <c r="K41" i="5"/>
  <c r="J40" i="5"/>
  <c r="K41" i="4"/>
  <c r="J40" i="4"/>
  <c r="K41" i="3"/>
  <c r="J40" i="3"/>
  <c r="K41" i="2"/>
  <c r="J40" i="2"/>
  <c r="K30" i="9"/>
  <c r="J29" i="9"/>
  <c r="K31" i="8"/>
  <c r="J30" i="8"/>
  <c r="K31" i="6"/>
  <c r="J30" i="6"/>
  <c r="K42" i="5"/>
  <c r="J41" i="5"/>
  <c r="K42" i="4"/>
  <c r="J41" i="4"/>
  <c r="K42" i="3"/>
  <c r="J41" i="3"/>
  <c r="K42" i="2"/>
  <c r="J41" i="2"/>
  <c r="K31" i="9"/>
  <c r="J30" i="9"/>
  <c r="J31" i="8"/>
  <c r="K32" i="8"/>
  <c r="K32" i="6"/>
  <c r="J31" i="6"/>
  <c r="K43" i="5"/>
  <c r="J42" i="5"/>
  <c r="K43" i="4"/>
  <c r="J42" i="4"/>
  <c r="K43" i="3"/>
  <c r="J42" i="3"/>
  <c r="K43" i="2"/>
  <c r="J42" i="2"/>
  <c r="K32" i="9"/>
  <c r="J31" i="9"/>
  <c r="J32" i="8"/>
  <c r="K33" i="8"/>
  <c r="K33" i="6"/>
  <c r="J32" i="6"/>
  <c r="K44" i="5"/>
  <c r="J43" i="5"/>
  <c r="K44" i="4"/>
  <c r="J43" i="4"/>
  <c r="K44" i="3"/>
  <c r="J43" i="3"/>
  <c r="K44" i="2"/>
  <c r="J43" i="2"/>
  <c r="K33" i="9"/>
  <c r="J32" i="9"/>
  <c r="K34" i="8"/>
  <c r="J33" i="8"/>
  <c r="K34" i="6"/>
  <c r="J33" i="6"/>
  <c r="K45" i="5"/>
  <c r="J44" i="5"/>
  <c r="K45" i="4"/>
  <c r="J44" i="4"/>
  <c r="K45" i="3"/>
  <c r="J44" i="3"/>
  <c r="K45" i="2"/>
  <c r="J44" i="2"/>
  <c r="K34" i="9"/>
  <c r="J33" i="9"/>
  <c r="K35" i="8"/>
  <c r="J34" i="8"/>
  <c r="K35" i="6"/>
  <c r="J34" i="6"/>
  <c r="K46" i="5"/>
  <c r="J45" i="5"/>
  <c r="K46" i="4"/>
  <c r="J45" i="4"/>
  <c r="K46" i="3"/>
  <c r="J45" i="3"/>
  <c r="K46" i="2"/>
  <c r="J45" i="2"/>
  <c r="K35" i="9"/>
  <c r="J34" i="9"/>
  <c r="J35" i="8"/>
  <c r="K36" i="8"/>
  <c r="K36" i="6"/>
  <c r="J35" i="6"/>
  <c r="K47" i="5"/>
  <c r="J46" i="5"/>
  <c r="K47" i="4"/>
  <c r="J46" i="4"/>
  <c r="K47" i="3"/>
  <c r="J46" i="3"/>
  <c r="K47" i="2"/>
  <c r="J46" i="2"/>
  <c r="K36" i="9"/>
  <c r="J35" i="9"/>
  <c r="K37" i="8"/>
  <c r="J36" i="8"/>
  <c r="K37" i="6"/>
  <c r="J36" i="6"/>
  <c r="K48" i="5"/>
  <c r="J47" i="5"/>
  <c r="K48" i="4"/>
  <c r="J47" i="4"/>
  <c r="K48" i="3"/>
  <c r="J47" i="3"/>
  <c r="K48" i="2"/>
  <c r="J47" i="2"/>
  <c r="K37" i="9"/>
  <c r="J36" i="9"/>
  <c r="K38" i="8"/>
  <c r="J37" i="8"/>
  <c r="K38" i="6"/>
  <c r="J37" i="6"/>
  <c r="K49" i="5"/>
  <c r="J48" i="5"/>
  <c r="K49" i="4"/>
  <c r="J48" i="4"/>
  <c r="K49" i="3"/>
  <c r="J48" i="3"/>
  <c r="K49" i="2"/>
  <c r="J48" i="2"/>
  <c r="K38" i="9"/>
  <c r="J37" i="9"/>
  <c r="K39" i="8"/>
  <c r="J38" i="8"/>
  <c r="K39" i="6"/>
  <c r="J38" i="6"/>
  <c r="K50" i="5"/>
  <c r="J49" i="5"/>
  <c r="K50" i="4"/>
  <c r="J49" i="4"/>
  <c r="K50" i="3"/>
  <c r="J49" i="3"/>
  <c r="K50" i="2"/>
  <c r="J49" i="2"/>
  <c r="K39" i="9"/>
  <c r="J38" i="9"/>
  <c r="J39" i="8"/>
  <c r="K40" i="8"/>
  <c r="K40" i="6"/>
  <c r="J39" i="6"/>
  <c r="K51" i="5"/>
  <c r="J50" i="5"/>
  <c r="K51" i="4"/>
  <c r="J50" i="4"/>
  <c r="K51" i="3"/>
  <c r="J50" i="3"/>
  <c r="K51" i="2"/>
  <c r="J50" i="2"/>
  <c r="K40" i="9"/>
  <c r="J39" i="9"/>
  <c r="J40" i="8"/>
  <c r="K41" i="8"/>
  <c r="K41" i="6"/>
  <c r="J40" i="6"/>
  <c r="K52" i="5"/>
  <c r="J51" i="5"/>
  <c r="K52" i="4"/>
  <c r="J51" i="4"/>
  <c r="K52" i="3"/>
  <c r="J51" i="3"/>
  <c r="K52" i="2"/>
  <c r="J51" i="2"/>
  <c r="K41" i="9"/>
  <c r="J40" i="9"/>
  <c r="J41" i="8"/>
  <c r="K42" i="8"/>
  <c r="K42" i="6"/>
  <c r="J41" i="6"/>
  <c r="K53" i="5"/>
  <c r="J52" i="5"/>
  <c r="K53" i="4"/>
  <c r="J52" i="4"/>
  <c r="K53" i="3"/>
  <c r="J52" i="3"/>
  <c r="K53" i="2"/>
  <c r="J52" i="2"/>
  <c r="K42" i="9"/>
  <c r="J41" i="9"/>
  <c r="J42" i="8"/>
  <c r="K43" i="8"/>
  <c r="K43" i="6"/>
  <c r="J42" i="6"/>
  <c r="K54" i="5"/>
  <c r="J53" i="5"/>
  <c r="K54" i="4"/>
  <c r="J53" i="4"/>
  <c r="K54" i="3"/>
  <c r="J53" i="3"/>
  <c r="K54" i="2"/>
  <c r="J53" i="2"/>
  <c r="K43" i="9"/>
  <c r="J42" i="9"/>
  <c r="K44" i="8"/>
  <c r="J43" i="8"/>
  <c r="K44" i="6"/>
  <c r="J43" i="6"/>
  <c r="K55" i="5"/>
  <c r="J54" i="5"/>
  <c r="K55" i="4"/>
  <c r="J54" i="4"/>
  <c r="K55" i="3"/>
  <c r="J54" i="3"/>
  <c r="K55" i="2"/>
  <c r="J54" i="2"/>
  <c r="K44" i="9"/>
  <c r="J43" i="9"/>
  <c r="K45" i="8"/>
  <c r="J44" i="8"/>
  <c r="K45" i="6"/>
  <c r="J44" i="6"/>
  <c r="K56" i="5"/>
  <c r="J55" i="5"/>
  <c r="K56" i="4"/>
  <c r="J55" i="4"/>
  <c r="K56" i="3"/>
  <c r="J55" i="3"/>
  <c r="K56" i="2"/>
  <c r="J55" i="2"/>
  <c r="K45" i="9"/>
  <c r="J44" i="9"/>
  <c r="K46" i="8"/>
  <c r="J45" i="8"/>
  <c r="K46" i="6"/>
  <c r="J45" i="6"/>
  <c r="K57" i="5"/>
  <c r="J56" i="5"/>
  <c r="K57" i="4"/>
  <c r="J56" i="4"/>
  <c r="K57" i="3"/>
  <c r="J56" i="3"/>
  <c r="K57" i="2"/>
  <c r="J56" i="2"/>
  <c r="K46" i="9"/>
  <c r="J45" i="9"/>
  <c r="J46" i="8"/>
  <c r="K47" i="8"/>
  <c r="K47" i="6"/>
  <c r="J46" i="6"/>
  <c r="K58" i="5"/>
  <c r="J57" i="5"/>
  <c r="K58" i="4"/>
  <c r="J57" i="4"/>
  <c r="K58" i="3"/>
  <c r="J57" i="3"/>
  <c r="K58" i="2"/>
  <c r="J57" i="2"/>
  <c r="K47" i="9"/>
  <c r="J46" i="9"/>
  <c r="J47" i="8"/>
  <c r="K48" i="8"/>
  <c r="K48" i="6"/>
  <c r="J47" i="6"/>
  <c r="K59" i="5"/>
  <c r="J58" i="5"/>
  <c r="K59" i="4"/>
  <c r="J58" i="4"/>
  <c r="K59" i="3"/>
  <c r="J58" i="3"/>
  <c r="K59" i="2"/>
  <c r="J58" i="2"/>
  <c r="K48" i="9"/>
  <c r="J47" i="9"/>
  <c r="J48" i="8"/>
  <c r="K49" i="8"/>
  <c r="K49" i="6"/>
  <c r="J48" i="6"/>
  <c r="K60" i="5"/>
  <c r="J59" i="5"/>
  <c r="K60" i="4"/>
  <c r="J59" i="4"/>
  <c r="K60" i="3"/>
  <c r="J59" i="3"/>
  <c r="K60" i="2"/>
  <c r="J59" i="2"/>
  <c r="K49" i="9"/>
  <c r="J48" i="9"/>
  <c r="K50" i="8"/>
  <c r="J49" i="8"/>
  <c r="K50" i="6"/>
  <c r="J49" i="6"/>
  <c r="K61" i="5"/>
  <c r="J60" i="5"/>
  <c r="K61" i="4"/>
  <c r="J60" i="4"/>
  <c r="K61" i="3"/>
  <c r="J60" i="3"/>
  <c r="K61" i="2"/>
  <c r="J60" i="2"/>
  <c r="K50" i="9"/>
  <c r="J49" i="9"/>
  <c r="K51" i="8"/>
  <c r="J50" i="8"/>
  <c r="K51" i="6"/>
  <c r="J50" i="6"/>
  <c r="K62" i="5"/>
  <c r="J61" i="5"/>
  <c r="K62" i="4"/>
  <c r="J61" i="4"/>
  <c r="K62" i="3"/>
  <c r="J61" i="3"/>
  <c r="K62" i="2"/>
  <c r="J61" i="2"/>
  <c r="K51" i="9"/>
  <c r="J50" i="9"/>
  <c r="J51" i="8"/>
  <c r="K52" i="8"/>
  <c r="K52" i="6"/>
  <c r="J51" i="6"/>
  <c r="K63" i="5"/>
  <c r="J62" i="5"/>
  <c r="K63" i="4"/>
  <c r="J62" i="4"/>
  <c r="K63" i="3"/>
  <c r="J62" i="3"/>
  <c r="K63" i="2"/>
  <c r="J62" i="2"/>
  <c r="K52" i="9"/>
  <c r="J51" i="9"/>
  <c r="K53" i="8"/>
  <c r="J52" i="8"/>
  <c r="K53" i="6"/>
  <c r="J52" i="6"/>
  <c r="K64" i="5"/>
  <c r="J63" i="5"/>
  <c r="K64" i="4"/>
  <c r="J63" i="4"/>
  <c r="K64" i="3"/>
  <c r="J63" i="3"/>
  <c r="K64" i="2"/>
  <c r="J63" i="2"/>
  <c r="K53" i="9"/>
  <c r="J52" i="9"/>
  <c r="K54" i="8"/>
  <c r="J53" i="8"/>
  <c r="K54" i="6"/>
  <c r="J53" i="6"/>
  <c r="K65" i="5"/>
  <c r="J64" i="5"/>
  <c r="K65" i="4"/>
  <c r="J64" i="4"/>
  <c r="K65" i="3"/>
  <c r="J64" i="3"/>
  <c r="K65" i="2"/>
  <c r="J64" i="2"/>
  <c r="K54" i="9"/>
  <c r="J53" i="9"/>
  <c r="K55" i="8"/>
  <c r="J54" i="8"/>
  <c r="K55" i="6"/>
  <c r="J54" i="6"/>
  <c r="K66" i="5"/>
  <c r="J65" i="5"/>
  <c r="K66" i="4"/>
  <c r="J65" i="4"/>
  <c r="K66" i="3"/>
  <c r="J65" i="3"/>
  <c r="K66" i="2"/>
  <c r="J65" i="2"/>
  <c r="K55" i="9"/>
  <c r="J54" i="9"/>
  <c r="J55" i="8"/>
  <c r="K56" i="8"/>
  <c r="K56" i="6"/>
  <c r="J55" i="6"/>
  <c r="K67" i="5"/>
  <c r="J67" i="5"/>
  <c r="J66" i="5"/>
  <c r="K67" i="4"/>
  <c r="J67" i="4"/>
  <c r="J66" i="4"/>
  <c r="K67" i="3"/>
  <c r="J67" i="3"/>
  <c r="J66" i="3"/>
  <c r="K67" i="2"/>
  <c r="J67" i="2"/>
  <c r="J66" i="2"/>
  <c r="K56" i="9"/>
  <c r="J55" i="9"/>
  <c r="J56" i="8"/>
  <c r="K57" i="8"/>
  <c r="K57" i="6"/>
  <c r="J56" i="6"/>
  <c r="K57" i="9"/>
  <c r="J56" i="9"/>
  <c r="K58" i="8"/>
  <c r="J57" i="8"/>
  <c r="K58" i="6"/>
  <c r="J57" i="6"/>
  <c r="K58" i="9"/>
  <c r="J57" i="9"/>
  <c r="J58" i="8"/>
  <c r="K59" i="8"/>
  <c r="K59" i="6"/>
  <c r="J58" i="6"/>
  <c r="K59" i="9"/>
  <c r="J58" i="9"/>
  <c r="K60" i="8"/>
  <c r="J59" i="8"/>
  <c r="K60" i="6"/>
  <c r="J59" i="6"/>
  <c r="K60" i="9"/>
  <c r="J59" i="9"/>
  <c r="K61" i="8"/>
  <c r="J60" i="8"/>
  <c r="K61" i="6"/>
  <c r="J60" i="6"/>
  <c r="K61" i="9"/>
  <c r="J60" i="9"/>
  <c r="K62" i="8"/>
  <c r="J61" i="8"/>
  <c r="K62" i="6"/>
  <c r="J61" i="6"/>
  <c r="K62" i="9"/>
  <c r="J61" i="9"/>
  <c r="J62" i="8"/>
  <c r="K63" i="8"/>
  <c r="K63" i="6"/>
  <c r="J62" i="6"/>
  <c r="K63" i="9"/>
  <c r="J62" i="9"/>
  <c r="J63" i="8"/>
  <c r="K64" i="8"/>
  <c r="K64" i="6"/>
  <c r="J63" i="6"/>
  <c r="K64" i="9"/>
  <c r="J63" i="9"/>
  <c r="J64" i="8"/>
  <c r="K65" i="8"/>
  <c r="K65" i="6"/>
  <c r="J64" i="6"/>
  <c r="K65" i="9"/>
  <c r="J64" i="9"/>
  <c r="K66" i="8"/>
  <c r="J65" i="8"/>
  <c r="K66" i="6"/>
  <c r="J65" i="6"/>
  <c r="K66" i="9"/>
  <c r="J65" i="9"/>
  <c r="K67" i="8"/>
  <c r="J67" i="8"/>
  <c r="J66" i="8"/>
  <c r="K67" i="6"/>
  <c r="J67" i="6"/>
  <c r="J66" i="6"/>
  <c r="K67" i="9"/>
  <c r="J67" i="9"/>
  <c r="J66" i="9"/>
  <c r="M43" i="2" l="1"/>
  <c r="M27" i="2"/>
  <c r="M11" i="2"/>
  <c r="M42" i="2"/>
  <c r="M26" i="2"/>
  <c r="M10" i="2"/>
  <c r="M66" i="2"/>
  <c r="M58" i="2"/>
  <c r="M50" i="2"/>
  <c r="M41" i="2"/>
  <c r="M25" i="2"/>
  <c r="M9" i="2"/>
  <c r="M40" i="2"/>
  <c r="M24" i="2"/>
  <c r="M8" i="2"/>
  <c r="M38" i="2"/>
  <c r="M22" i="2"/>
  <c r="M64" i="2"/>
  <c r="M56" i="2"/>
  <c r="M48" i="2"/>
  <c r="M37" i="2"/>
  <c r="M21" i="2"/>
  <c r="M36" i="2"/>
  <c r="M20" i="2"/>
  <c r="M63" i="2"/>
  <c r="M55" i="2"/>
  <c r="M47" i="2"/>
  <c r="M35" i="2"/>
  <c r="M19" i="2"/>
  <c r="M7" i="2"/>
  <c r="M34" i="2"/>
  <c r="M18" i="2"/>
  <c r="M39" i="2"/>
  <c r="M62" i="2"/>
  <c r="M54" i="2"/>
  <c r="M46" i="2"/>
  <c r="M33" i="2"/>
  <c r="M17" i="2"/>
  <c r="M32" i="2"/>
  <c r="M16" i="2"/>
  <c r="M23" i="2"/>
  <c r="M61" i="2"/>
  <c r="M53" i="2"/>
  <c r="M45" i="2"/>
  <c r="M31" i="2"/>
  <c r="M15" i="2"/>
  <c r="M65" i="2"/>
  <c r="M30" i="2"/>
  <c r="M14" i="2"/>
  <c r="M57" i="2"/>
  <c r="M29" i="2"/>
  <c r="M13" i="2"/>
  <c r="M28" i="2"/>
  <c r="M12" i="2"/>
  <c r="M49" i="2"/>
  <c r="M59" i="2"/>
  <c r="M44" i="2"/>
  <c r="M60" i="2"/>
  <c r="M51" i="2"/>
  <c r="M67" i="2"/>
  <c r="M52" i="2"/>
  <c r="M67" i="3"/>
  <c r="M59" i="3"/>
  <c r="M51" i="3"/>
  <c r="M43" i="3"/>
  <c r="M27" i="3"/>
  <c r="M11" i="3"/>
  <c r="M42" i="3"/>
  <c r="M26" i="3"/>
  <c r="M10" i="3"/>
  <c r="M66" i="3"/>
  <c r="M58" i="3"/>
  <c r="M50" i="3"/>
  <c r="M41" i="3"/>
  <c r="M25" i="3"/>
  <c r="M9" i="3"/>
  <c r="M55" i="3"/>
  <c r="M54" i="3"/>
  <c r="M40" i="3"/>
  <c r="M24" i="3"/>
  <c r="M8" i="3"/>
  <c r="M19" i="3"/>
  <c r="M18" i="3"/>
  <c r="M62" i="3"/>
  <c r="M57" i="3"/>
  <c r="M49" i="3"/>
  <c r="M39" i="3"/>
  <c r="M23" i="3"/>
  <c r="M7" i="3"/>
  <c r="M47" i="3"/>
  <c r="M38" i="3"/>
  <c r="M22" i="3"/>
  <c r="M63" i="3"/>
  <c r="M64" i="3"/>
  <c r="M56" i="3"/>
  <c r="M48" i="3"/>
  <c r="M37" i="3"/>
  <c r="M21" i="3"/>
  <c r="M33" i="3"/>
  <c r="M36" i="3"/>
  <c r="M20" i="3"/>
  <c r="M35" i="3"/>
  <c r="M17" i="3"/>
  <c r="M34" i="3"/>
  <c r="M46" i="3"/>
  <c r="M32" i="3"/>
  <c r="M16" i="3"/>
  <c r="M61" i="3"/>
  <c r="M53" i="3"/>
  <c r="M45" i="3"/>
  <c r="M31" i="3"/>
  <c r="M15" i="3"/>
  <c r="M30" i="3"/>
  <c r="M14" i="3"/>
  <c r="M60" i="3"/>
  <c r="M52" i="3"/>
  <c r="M44" i="3"/>
  <c r="M29" i="3"/>
  <c r="M13" i="3"/>
  <c r="M28" i="3"/>
  <c r="M12" i="3"/>
  <c r="M65" i="3"/>
  <c r="M65" i="4"/>
  <c r="M66" i="4"/>
</calcChain>
</file>

<file path=xl/sharedStrings.xml><?xml version="1.0" encoding="utf-8"?>
<sst xmlns="http://schemas.openxmlformats.org/spreadsheetml/2006/main" count="812" uniqueCount="57">
  <si>
    <t>Cardiac condition and admission numbers to public hospitals in victoria</t>
  </si>
  <si>
    <t>age group 0-9 years old</t>
  </si>
  <si>
    <t>number of patients</t>
  </si>
  <si>
    <t>year</t>
  </si>
  <si>
    <t>month</t>
  </si>
  <si>
    <t>Victorian Admitted Episodes Dataset</t>
  </si>
  <si>
    <t xml:space="preserve">Victorian Emergency Minimum Dataset </t>
  </si>
  <si>
    <t>total</t>
  </si>
  <si>
    <t>VAED</t>
  </si>
  <si>
    <t>VEMD</t>
  </si>
  <si>
    <t>2018 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</si>
  <si>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</si>
  <si>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</si>
  <si>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</si>
  <si>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</si>
  <si>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</si>
  <si>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</si>
  <si>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</si>
  <si>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</si>
  <si>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</si>
  <si>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</si>
  <si>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</si>
  <si>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2019 January</t>
  </si>
  <si>
    <t>2020 January</t>
  </si>
  <si>
    <t>2021 January</t>
  </si>
  <si>
    <t>2022 January</t>
  </si>
  <si>
    <t>2023 January</t>
  </si>
  <si>
    <t>age group 10-19 years old</t>
  </si>
  <si>
    <t>age group 20-29 years old</t>
  </si>
  <si>
    <t>age group 30-39 years old</t>
  </si>
  <si>
    <t>age group 40-49 years old</t>
  </si>
  <si>
    <t>age group 50-59 years old</t>
  </si>
  <si>
    <t>age group 60-69 years old</t>
  </si>
  <si>
    <t>age group 70-79 years old</t>
  </si>
  <si>
    <t>age group 80+ years old</t>
  </si>
  <si>
    <t>Average</t>
  </si>
  <si>
    <t>Total</t>
  </si>
  <si>
    <t>Vic Doses</t>
  </si>
  <si>
    <t>Scaled</t>
  </si>
  <si>
    <t>Vic Jabs/3000</t>
  </si>
  <si>
    <t>Vic Jabs/6000</t>
  </si>
  <si>
    <t>Vic Jabs/4000</t>
  </si>
  <si>
    <t>https://www.health.gov.au/our-work/covid-19-vaccines/our-vaccines/moderna</t>
  </si>
  <si>
    <t>https://www.health.gov.au/our-work/covid-19-vaccines/our-vaccines/pfizer</t>
  </si>
  <si>
    <t>mRNA Approvals</t>
  </si>
  <si>
    <t>https://www.health.gov.au/our-work/covid-19-vaccines/our-vaccines/astrazeneca</t>
  </si>
  <si>
    <t>Increase in Average Monthly Victorian Public Hospital Cardiac Conditions and Symptoms  FROM 1st Case of Covid to Vaccine Roll-Out (13 Months)</t>
  </si>
  <si>
    <t>Increase in Average Monthly Victorian Public Hospital Cardiac Conditions and Symptoms  12 Months prior to 1st Case of Covid19  (12 Months)</t>
  </si>
  <si>
    <t>Increase in Average Monthly Victorian Public Hospital Cardiac Conditions and Symptoms FROM Vaccine Roll-Out after 12 Months (12 Months)</t>
  </si>
  <si>
    <t>Monthly Presentations</t>
  </si>
  <si>
    <t>Vic Jabs/4000 All Ages</t>
  </si>
  <si>
    <t>Average Presentations Per Month Over Time</t>
  </si>
  <si>
    <t>Vic Doses Per Month</t>
  </si>
  <si>
    <t>Vic Jabs Per Month / 500</t>
  </si>
  <si>
    <t>Cumulative Vic Jabs / 3000 All Ages</t>
  </si>
  <si>
    <t>Cumulative Vic Jabs / 7000 All Ages</t>
  </si>
  <si>
    <t>Vic Jabs Per Month / 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</si>
</sst>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" x14ac:knownFonts="1"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1"/>
    <xf numFmtId="1" fontId="2" fillId="0" borderId="0" xfId="1" applyNumberFormat="1"/>
    <xf numFmtId="1" fontId="0" fillId="0" borderId="0" xfId="0" applyNumberFormat="1" applyAlignment="1">
      <alignment horizontal="center"/>
    </xf>
    <xf numFmtId="1" fontId="2" fillId="0" borderId="0" xfId="1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7" fontId="0" fillId="0" borderId="0" xfId="0" applyNumberFormat="1"/>
    <xf numFmtId="165" fontId="1" fillId="0" borderId="0" xfId="2" applyNumberFormat="1"/>
    <xf numFmtId="0" fontId="0" fillId="0" borderId="0" xfId="0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Cardaic condition and admission numbers to public hospitals in Victoria
each month from January 2018 to January 2023
age group 0-9 years old</a:t>
            </a:r>
          </a:p>
        </c:rich>
      </c:tx>
      <c:layout>
        <c:manualLayout>
          <c:xMode val="edge"/>
          <c:yMode val="edge"/>
          <c:x val="0.34944021567856165"/>
          <c:y val="2.71093175853018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92589135949369E-2"/>
          <c:y val="0.16667195310937741"/>
          <c:w val="0.93593793146947168"/>
          <c:h val="0.72793473496565442"/>
        </c:manualLayout>
      </c:layout>
      <c:lineChart>
        <c:grouping val="standard"/>
        <c:varyColors val="0"/>
        <c:ser>
          <c:idx val="0"/>
          <c:order val="0"/>
          <c:tx>
            <c:strRef>
              <c:f>'age 0-9'!$E$5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strRef>
              <c:f>'age 0-9'!$B$7:$B$67</c:f>
              <c:strCache>
                <c:ptCount val="61"/>
                <c:pt idx="0">
                  <c:v>2018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2019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2020 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2021 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2022 January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2023 January</c:v>
                </c:pt>
              </c:strCache>
            </c:strRef>
          </c:cat>
          <c:val>
            <c:numRef>
              <c:f>'age 0-9'!$E$7:$E$67</c:f>
              <c:numCache>
                <c:formatCode>General</c:formatCode>
                <c:ptCount val="61"/>
                <c:pt idx="0">
                  <c:v>415</c:v>
                </c:pt>
                <c:pt idx="1">
                  <c:v>389</c:v>
                </c:pt>
                <c:pt idx="2">
                  <c:v>439</c:v>
                </c:pt>
                <c:pt idx="3">
                  <c:v>416</c:v>
                </c:pt>
                <c:pt idx="4">
                  <c:v>427</c:v>
                </c:pt>
                <c:pt idx="5">
                  <c:v>414</c:v>
                </c:pt>
                <c:pt idx="6">
                  <c:v>530</c:v>
                </c:pt>
                <c:pt idx="7">
                  <c:v>495</c:v>
                </c:pt>
                <c:pt idx="8">
                  <c:v>454</c:v>
                </c:pt>
                <c:pt idx="9">
                  <c:v>491</c:v>
                </c:pt>
                <c:pt idx="10">
                  <c:v>459</c:v>
                </c:pt>
                <c:pt idx="11">
                  <c:v>454</c:v>
                </c:pt>
                <c:pt idx="12">
                  <c:v>418</c:v>
                </c:pt>
                <c:pt idx="13">
                  <c:v>457</c:v>
                </c:pt>
                <c:pt idx="14">
                  <c:v>492</c:v>
                </c:pt>
                <c:pt idx="15">
                  <c:v>433</c:v>
                </c:pt>
                <c:pt idx="16">
                  <c:v>444</c:v>
                </c:pt>
                <c:pt idx="17">
                  <c:v>405</c:v>
                </c:pt>
                <c:pt idx="18">
                  <c:v>470</c:v>
                </c:pt>
                <c:pt idx="19">
                  <c:v>468</c:v>
                </c:pt>
                <c:pt idx="20">
                  <c:v>459</c:v>
                </c:pt>
                <c:pt idx="21">
                  <c:v>410</c:v>
                </c:pt>
                <c:pt idx="22">
                  <c:v>393</c:v>
                </c:pt>
                <c:pt idx="23">
                  <c:v>283</c:v>
                </c:pt>
                <c:pt idx="24">
                  <c:v>365</c:v>
                </c:pt>
                <c:pt idx="25">
                  <c:v>390</c:v>
                </c:pt>
                <c:pt idx="26">
                  <c:v>351</c:v>
                </c:pt>
                <c:pt idx="27">
                  <c:v>321</c:v>
                </c:pt>
                <c:pt idx="28">
                  <c:v>376</c:v>
                </c:pt>
                <c:pt idx="29">
                  <c:v>384</c:v>
                </c:pt>
                <c:pt idx="30">
                  <c:v>378</c:v>
                </c:pt>
                <c:pt idx="31">
                  <c:v>368</c:v>
                </c:pt>
                <c:pt idx="32">
                  <c:v>358</c:v>
                </c:pt>
                <c:pt idx="33">
                  <c:v>393</c:v>
                </c:pt>
                <c:pt idx="34">
                  <c:v>403</c:v>
                </c:pt>
                <c:pt idx="35">
                  <c:v>405</c:v>
                </c:pt>
                <c:pt idx="36">
                  <c:v>387</c:v>
                </c:pt>
                <c:pt idx="37">
                  <c:v>414</c:v>
                </c:pt>
                <c:pt idx="38">
                  <c:v>477</c:v>
                </c:pt>
                <c:pt idx="39">
                  <c:v>426</c:v>
                </c:pt>
                <c:pt idx="40">
                  <c:v>435</c:v>
                </c:pt>
                <c:pt idx="41">
                  <c:v>456</c:v>
                </c:pt>
                <c:pt idx="42">
                  <c:v>450</c:v>
                </c:pt>
                <c:pt idx="43">
                  <c:v>404</c:v>
                </c:pt>
                <c:pt idx="44">
                  <c:v>370</c:v>
                </c:pt>
                <c:pt idx="45">
                  <c:v>412</c:v>
                </c:pt>
                <c:pt idx="46">
                  <c:v>405</c:v>
                </c:pt>
                <c:pt idx="47">
                  <c:v>397</c:v>
                </c:pt>
                <c:pt idx="48">
                  <c:v>417</c:v>
                </c:pt>
                <c:pt idx="49">
                  <c:v>403</c:v>
                </c:pt>
                <c:pt idx="50">
                  <c:v>465</c:v>
                </c:pt>
                <c:pt idx="51">
                  <c:v>439</c:v>
                </c:pt>
                <c:pt idx="52">
                  <c:v>434</c:v>
                </c:pt>
                <c:pt idx="53">
                  <c:v>387</c:v>
                </c:pt>
                <c:pt idx="54">
                  <c:v>453</c:v>
                </c:pt>
                <c:pt idx="55">
                  <c:v>431</c:v>
                </c:pt>
                <c:pt idx="56">
                  <c:v>388</c:v>
                </c:pt>
                <c:pt idx="57">
                  <c:v>423</c:v>
                </c:pt>
                <c:pt idx="58">
                  <c:v>426</c:v>
                </c:pt>
                <c:pt idx="59">
                  <c:v>426</c:v>
                </c:pt>
                <c:pt idx="60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A1-4850-BBC8-015D474237E3}"/>
            </c:ext>
          </c:extLst>
        </c:ser>
        <c:ser>
          <c:idx val="1"/>
          <c:order val="1"/>
          <c:tx>
            <c:strRef>
              <c:f>'age 0-9'!$G$6</c:f>
              <c:strCache>
                <c:ptCount val="1"/>
                <c:pt idx="0">
                  <c:v>Average</c:v>
                </c:pt>
              </c:strCache>
            </c:strRef>
          </c:tx>
          <c:val>
            <c:numRef>
              <c:f>'age 0-9'!$G$7:$G$67</c:f>
            </c:numRef>
          </c:val>
          <c:smooth val="0"/>
          <c:extLst>
            <c:ext xmlns:c16="http://schemas.microsoft.com/office/drawing/2014/chart" uri="{C3380CC4-5D6E-409C-BE32-E72D297353CC}">
              <c16:uniqueId val="{00000001-22A1-4850-BBC8-015D474237E3}"/>
            </c:ext>
          </c:extLst>
        </c:ser>
        <c:ser>
          <c:idx val="2"/>
          <c:order val="2"/>
          <c:tx>
            <c:strRef>
              <c:f>'age 0-9'!$H$6</c:f>
              <c:strCache>
                <c:ptCount val="1"/>
                <c:pt idx="0">
                  <c:v>Average Presentations Per Month Over Time</c:v>
                </c:pt>
              </c:strCache>
            </c:strRef>
          </c:tx>
          <c:val>
            <c:numRef>
              <c:f>'age 0-9'!$H$7:$H$67</c:f>
              <c:numCache>
                <c:formatCode>0.0</c:formatCode>
                <c:ptCount val="61"/>
                <c:pt idx="12">
                  <c:v>446.23076923076923</c:v>
                </c:pt>
                <c:pt idx="13">
                  <c:v>447</c:v>
                </c:pt>
                <c:pt idx="14">
                  <c:v>450</c:v>
                </c:pt>
                <c:pt idx="15">
                  <c:v>448.9375</c:v>
                </c:pt>
                <c:pt idx="16">
                  <c:v>448.64705882352939</c:v>
                </c:pt>
                <c:pt idx="17">
                  <c:v>446.22222222222223</c:v>
                </c:pt>
                <c:pt idx="18">
                  <c:v>447.4736842105263</c:v>
                </c:pt>
                <c:pt idx="19">
                  <c:v>448.5</c:v>
                </c:pt>
                <c:pt idx="20">
                  <c:v>449</c:v>
                </c:pt>
                <c:pt idx="21">
                  <c:v>447.22727272727275</c:v>
                </c:pt>
                <c:pt idx="22">
                  <c:v>444.86956521739131</c:v>
                </c:pt>
                <c:pt idx="23">
                  <c:v>438.125</c:v>
                </c:pt>
                <c:pt idx="24">
                  <c:v>435.2</c:v>
                </c:pt>
                <c:pt idx="25">
                  <c:v>433.46153846153845</c:v>
                </c:pt>
                <c:pt idx="26">
                  <c:v>430.40740740740739</c:v>
                </c:pt>
                <c:pt idx="27">
                  <c:v>426.5</c:v>
                </c:pt>
                <c:pt idx="28">
                  <c:v>424.75862068965517</c:v>
                </c:pt>
                <c:pt idx="29">
                  <c:v>423.4</c:v>
                </c:pt>
                <c:pt idx="30">
                  <c:v>421.93548387096774</c:v>
                </c:pt>
                <c:pt idx="31">
                  <c:v>420.25</c:v>
                </c:pt>
                <c:pt idx="32">
                  <c:v>418.36363636363637</c:v>
                </c:pt>
                <c:pt idx="33">
                  <c:v>417.61764705882354</c:v>
                </c:pt>
                <c:pt idx="34">
                  <c:v>417.2</c:v>
                </c:pt>
                <c:pt idx="35">
                  <c:v>416.86111111111109</c:v>
                </c:pt>
                <c:pt idx="36">
                  <c:v>416.05405405405406</c:v>
                </c:pt>
                <c:pt idx="37">
                  <c:v>416</c:v>
                </c:pt>
                <c:pt idx="38">
                  <c:v>417.56410256410254</c:v>
                </c:pt>
                <c:pt idx="39">
                  <c:v>417.77499999999998</c:v>
                </c:pt>
                <c:pt idx="40">
                  <c:v>418.19512195121951</c:v>
                </c:pt>
                <c:pt idx="41">
                  <c:v>419.09523809523807</c:v>
                </c:pt>
                <c:pt idx="42">
                  <c:v>419.81395348837208</c:v>
                </c:pt>
                <c:pt idx="43">
                  <c:v>419.45454545454544</c:v>
                </c:pt>
                <c:pt idx="44">
                  <c:v>418.35555555555555</c:v>
                </c:pt>
                <c:pt idx="45">
                  <c:v>418.21739130434781</c:v>
                </c:pt>
                <c:pt idx="46">
                  <c:v>417.93617021276594</c:v>
                </c:pt>
                <c:pt idx="47">
                  <c:v>417.5</c:v>
                </c:pt>
                <c:pt idx="48">
                  <c:v>417.48979591836735</c:v>
                </c:pt>
                <c:pt idx="49">
                  <c:v>417.2</c:v>
                </c:pt>
                <c:pt idx="50">
                  <c:v>418.13725490196077</c:v>
                </c:pt>
                <c:pt idx="51">
                  <c:v>418.53846153846155</c:v>
                </c:pt>
                <c:pt idx="52">
                  <c:v>418.83018867924528</c:v>
                </c:pt>
                <c:pt idx="53">
                  <c:v>418.24074074074076</c:v>
                </c:pt>
                <c:pt idx="54">
                  <c:v>418.87272727272727</c:v>
                </c:pt>
                <c:pt idx="55">
                  <c:v>419.08928571428572</c:v>
                </c:pt>
                <c:pt idx="56">
                  <c:v>418.54385964912279</c:v>
                </c:pt>
                <c:pt idx="57">
                  <c:v>418.62068965517244</c:v>
                </c:pt>
                <c:pt idx="58">
                  <c:v>418.74576271186442</c:v>
                </c:pt>
                <c:pt idx="59">
                  <c:v>418.86666666666667</c:v>
                </c:pt>
                <c:pt idx="60">
                  <c:v>418.06557377049182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A1-4850-BBC8-015D47423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358591"/>
        <c:axId val="1"/>
      </c:lineChart>
      <c:catAx>
        <c:axId val="1180358591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month</a:t>
                </a:r>
              </a:p>
            </c:rich>
          </c:tx>
          <c:layout>
            <c:manualLayout>
              <c:xMode val="edge"/>
              <c:yMode val="edge"/>
              <c:x val="0.49650367707104098"/>
              <c:y val="0.956857611548556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 total no. of patients</a:t>
                </a:r>
              </a:p>
            </c:rich>
          </c:tx>
          <c:layout>
            <c:manualLayout>
              <c:xMode val="edge"/>
              <c:yMode val="edge"/>
              <c:x val="8.3409244089887539E-3"/>
              <c:y val="0.464874146981627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358591"/>
        <c:crossesAt val="1"/>
        <c:crossBetween val="midCat"/>
      </c:valAx>
      <c:dTable>
        <c:showHorzBorder val="1"/>
        <c:showVertBorder val="1"/>
        <c:showOutline val="1"/>
        <c:showKeys val="1"/>
      </c:dTable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1102362204722" footer="0.5118110236220472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Cardiac condition and admission numbers to public hospitals in Victoria 
for each month from January 2018 to January 2023 
age group 10-19</a:t>
            </a:r>
          </a:p>
        </c:rich>
      </c:tx>
      <c:layout>
        <c:manualLayout>
          <c:xMode val="edge"/>
          <c:yMode val="edge"/>
          <c:x val="0.34824090541614305"/>
          <c:y val="1.0773284299860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479194743588203E-2"/>
          <c:y val="0.17540643013163401"/>
          <c:w val="0.93144484307555364"/>
          <c:h val="0.71232123455895269"/>
        </c:manualLayout>
      </c:layout>
      <c:lineChart>
        <c:grouping val="standard"/>
        <c:varyColors val="0"/>
        <c:ser>
          <c:idx val="0"/>
          <c:order val="0"/>
          <c:tx>
            <c:strRef>
              <c:f>'age 10-19'!$E$6</c:f>
              <c:strCache>
                <c:ptCount val="1"/>
                <c:pt idx="0">
                  <c:v>Monthly Presentations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strRef>
              <c:f>'age 10-19'!$B$7:$B$67</c:f>
              <c:strCache>
                <c:ptCount val="61"/>
                <c:pt idx="0">
                  <c:v>2018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2019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2020 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2021 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2022 January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2023 January</c:v>
                </c:pt>
              </c:strCache>
            </c:strRef>
          </c:cat>
          <c:val>
            <c:numRef>
              <c:f>'age 10-19'!$E$7:$E$67</c:f>
              <c:numCache>
                <c:formatCode>General</c:formatCode>
                <c:ptCount val="61"/>
                <c:pt idx="0">
                  <c:v>366</c:v>
                </c:pt>
                <c:pt idx="1">
                  <c:v>447</c:v>
                </c:pt>
                <c:pt idx="2">
                  <c:v>505</c:v>
                </c:pt>
                <c:pt idx="3">
                  <c:v>497</c:v>
                </c:pt>
                <c:pt idx="4">
                  <c:v>576</c:v>
                </c:pt>
                <c:pt idx="5">
                  <c:v>451</c:v>
                </c:pt>
                <c:pt idx="6">
                  <c:v>516</c:v>
                </c:pt>
                <c:pt idx="7">
                  <c:v>643</c:v>
                </c:pt>
                <c:pt idx="8">
                  <c:v>455</c:v>
                </c:pt>
                <c:pt idx="9">
                  <c:v>563</c:v>
                </c:pt>
                <c:pt idx="10">
                  <c:v>476</c:v>
                </c:pt>
                <c:pt idx="11">
                  <c:v>479</c:v>
                </c:pt>
                <c:pt idx="12">
                  <c:v>460</c:v>
                </c:pt>
                <c:pt idx="13">
                  <c:v>533</c:v>
                </c:pt>
                <c:pt idx="14">
                  <c:v>533</c:v>
                </c:pt>
                <c:pt idx="15">
                  <c:v>493</c:v>
                </c:pt>
                <c:pt idx="16">
                  <c:v>543</c:v>
                </c:pt>
                <c:pt idx="17">
                  <c:v>528</c:v>
                </c:pt>
                <c:pt idx="18">
                  <c:v>551</c:v>
                </c:pt>
                <c:pt idx="19">
                  <c:v>528</c:v>
                </c:pt>
                <c:pt idx="20">
                  <c:v>466</c:v>
                </c:pt>
                <c:pt idx="21">
                  <c:v>517</c:v>
                </c:pt>
                <c:pt idx="22">
                  <c:v>461</c:v>
                </c:pt>
                <c:pt idx="23">
                  <c:v>416</c:v>
                </c:pt>
                <c:pt idx="24">
                  <c:v>437</c:v>
                </c:pt>
                <c:pt idx="25">
                  <c:v>493</c:v>
                </c:pt>
                <c:pt idx="26">
                  <c:v>461</c:v>
                </c:pt>
                <c:pt idx="27">
                  <c:v>350</c:v>
                </c:pt>
                <c:pt idx="28">
                  <c:v>479</c:v>
                </c:pt>
                <c:pt idx="29">
                  <c:v>560</c:v>
                </c:pt>
                <c:pt idx="30">
                  <c:v>542</c:v>
                </c:pt>
                <c:pt idx="31">
                  <c:v>508</c:v>
                </c:pt>
                <c:pt idx="32">
                  <c:v>484</c:v>
                </c:pt>
                <c:pt idx="33">
                  <c:v>624</c:v>
                </c:pt>
                <c:pt idx="34">
                  <c:v>521</c:v>
                </c:pt>
                <c:pt idx="35">
                  <c:v>525</c:v>
                </c:pt>
                <c:pt idx="36">
                  <c:v>477</c:v>
                </c:pt>
                <c:pt idx="37">
                  <c:v>546</c:v>
                </c:pt>
                <c:pt idx="38">
                  <c:v>573</c:v>
                </c:pt>
                <c:pt idx="39">
                  <c:v>530</c:v>
                </c:pt>
                <c:pt idx="40">
                  <c:v>633</c:v>
                </c:pt>
                <c:pt idx="41">
                  <c:v>561</c:v>
                </c:pt>
                <c:pt idx="42">
                  <c:v>516</c:v>
                </c:pt>
                <c:pt idx="43">
                  <c:v>656</c:v>
                </c:pt>
                <c:pt idx="44">
                  <c:v>1161</c:v>
                </c:pt>
                <c:pt idx="45">
                  <c:v>1976</c:v>
                </c:pt>
                <c:pt idx="46">
                  <c:v>1342</c:v>
                </c:pt>
                <c:pt idx="47">
                  <c:v>790</c:v>
                </c:pt>
                <c:pt idx="48">
                  <c:v>675</c:v>
                </c:pt>
                <c:pt idx="49">
                  <c:v>878</c:v>
                </c:pt>
                <c:pt idx="50">
                  <c:v>1008</c:v>
                </c:pt>
                <c:pt idx="51">
                  <c:v>769</c:v>
                </c:pt>
                <c:pt idx="52">
                  <c:v>858</c:v>
                </c:pt>
                <c:pt idx="53">
                  <c:v>612</c:v>
                </c:pt>
                <c:pt idx="54">
                  <c:v>589</c:v>
                </c:pt>
                <c:pt idx="55">
                  <c:v>646</c:v>
                </c:pt>
                <c:pt idx="56">
                  <c:v>540</c:v>
                </c:pt>
                <c:pt idx="57">
                  <c:v>574</c:v>
                </c:pt>
                <c:pt idx="58">
                  <c:v>547</c:v>
                </c:pt>
                <c:pt idx="59">
                  <c:v>508</c:v>
                </c:pt>
                <c:pt idx="60">
                  <c:v>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5A-430B-BE91-D1882CF4912D}"/>
            </c:ext>
          </c:extLst>
        </c:ser>
        <c:ser>
          <c:idx val="1"/>
          <c:order val="1"/>
          <c:tx>
            <c:strRef>
              <c:f>'age 10-19'!$G$6</c:f>
              <c:strCache>
                <c:ptCount val="1"/>
                <c:pt idx="0">
                  <c:v>Average</c:v>
                </c:pt>
              </c:strCache>
            </c:strRef>
          </c:tx>
          <c:val>
            <c:numRef>
              <c:f>'age 10-19'!$G$7:$G$67</c:f>
            </c:numRef>
          </c:val>
          <c:smooth val="0"/>
          <c:extLst>
            <c:ext xmlns:c16="http://schemas.microsoft.com/office/drawing/2014/chart" uri="{C3380CC4-5D6E-409C-BE32-E72D297353CC}">
              <c16:uniqueId val="{00000001-B75A-430B-BE91-D1882CF4912D}"/>
            </c:ext>
          </c:extLst>
        </c:ser>
        <c:ser>
          <c:idx val="2"/>
          <c:order val="2"/>
          <c:tx>
            <c:strRef>
              <c:f>'age 10-19'!$J$6</c:f>
              <c:strCache>
                <c:ptCount val="1"/>
                <c:pt idx="0">
                  <c:v>Average Presentations Per Month Over Time</c:v>
                </c:pt>
              </c:strCache>
            </c:strRef>
          </c:tx>
          <c:dLbls>
            <c:dLbl>
              <c:idx val="12"/>
              <c:layout>
                <c:manualLayout>
                  <c:x val="-1.988233300188386E-2"/>
                  <c:y val="0.209348779453030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5A-430B-BE91-D1882CF4912D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5A-430B-BE91-D1882CF4912D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5A-430B-BE91-D1882CF4912D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5A-430B-BE91-D1882CF491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'age 10-19'!$J$7:$J$67</c:f>
              <c:numCache>
                <c:formatCode>0.0</c:formatCode>
                <c:ptCount val="61"/>
                <c:pt idx="12">
                  <c:v>494.92307692307691</c:v>
                </c:pt>
                <c:pt idx="13">
                  <c:v>497.64285714285717</c:v>
                </c:pt>
                <c:pt idx="14">
                  <c:v>500</c:v>
                </c:pt>
                <c:pt idx="15">
                  <c:v>499.5625</c:v>
                </c:pt>
                <c:pt idx="16">
                  <c:v>502.11764705882354</c:v>
                </c:pt>
                <c:pt idx="17">
                  <c:v>503.55555555555554</c:v>
                </c:pt>
                <c:pt idx="18">
                  <c:v>506.05263157894734</c:v>
                </c:pt>
                <c:pt idx="19">
                  <c:v>507.15</c:v>
                </c:pt>
                <c:pt idx="20">
                  <c:v>505.1904761904762</c:v>
                </c:pt>
                <c:pt idx="21">
                  <c:v>505.72727272727275</c:v>
                </c:pt>
                <c:pt idx="22">
                  <c:v>503.78260869565219</c:v>
                </c:pt>
                <c:pt idx="23">
                  <c:v>500.125</c:v>
                </c:pt>
                <c:pt idx="24">
                  <c:v>497.6</c:v>
                </c:pt>
                <c:pt idx="25">
                  <c:v>497.42307692307691</c:v>
                </c:pt>
                <c:pt idx="26">
                  <c:v>496.07407407407408</c:v>
                </c:pt>
                <c:pt idx="27">
                  <c:v>490.85714285714283</c:v>
                </c:pt>
                <c:pt idx="28">
                  <c:v>490.44827586206895</c:v>
                </c:pt>
                <c:pt idx="29">
                  <c:v>492.76666666666665</c:v>
                </c:pt>
                <c:pt idx="30">
                  <c:v>494.35483870967744</c:v>
                </c:pt>
                <c:pt idx="31">
                  <c:v>494.78125</c:v>
                </c:pt>
                <c:pt idx="32">
                  <c:v>494.45454545454544</c:v>
                </c:pt>
                <c:pt idx="33">
                  <c:v>498.26470588235293</c:v>
                </c:pt>
                <c:pt idx="34">
                  <c:v>498.91428571428571</c:v>
                </c:pt>
                <c:pt idx="35">
                  <c:v>499.63888888888891</c:v>
                </c:pt>
                <c:pt idx="36">
                  <c:v>499.02702702702703</c:v>
                </c:pt>
                <c:pt idx="37">
                  <c:v>500.26315789473682</c:v>
                </c:pt>
                <c:pt idx="38">
                  <c:v>502.12820512820514</c:v>
                </c:pt>
                <c:pt idx="39">
                  <c:v>502.82499999999999</c:v>
                </c:pt>
                <c:pt idx="40">
                  <c:v>506</c:v>
                </c:pt>
                <c:pt idx="41">
                  <c:v>507.3095238095238</c:v>
                </c:pt>
                <c:pt idx="42">
                  <c:v>507.51162790697674</c:v>
                </c:pt>
                <c:pt idx="43">
                  <c:v>510.88636363636363</c:v>
                </c:pt>
                <c:pt idx="44">
                  <c:v>525.33333333333337</c:v>
                </c:pt>
                <c:pt idx="45">
                  <c:v>556.86956521739125</c:v>
                </c:pt>
                <c:pt idx="46">
                  <c:v>573.57446808510633</c:v>
                </c:pt>
                <c:pt idx="47">
                  <c:v>578.08333333333337</c:v>
                </c:pt>
                <c:pt idx="48">
                  <c:v>580.0612244897959</c:v>
                </c:pt>
                <c:pt idx="49">
                  <c:v>586.02</c:v>
                </c:pt>
                <c:pt idx="50">
                  <c:v>594.29411764705878</c:v>
                </c:pt>
                <c:pt idx="51">
                  <c:v>597.65384615384619</c:v>
                </c:pt>
                <c:pt idx="52">
                  <c:v>602.56603773584902</c:v>
                </c:pt>
                <c:pt idx="53">
                  <c:v>602.74074074074076</c:v>
                </c:pt>
                <c:pt idx="54">
                  <c:v>602.4909090909091</c:v>
                </c:pt>
                <c:pt idx="55">
                  <c:v>603.26785714285711</c:v>
                </c:pt>
                <c:pt idx="56">
                  <c:v>602.15789473684208</c:v>
                </c:pt>
                <c:pt idx="57">
                  <c:v>601.67241379310349</c:v>
                </c:pt>
                <c:pt idx="58">
                  <c:v>600.74576271186436</c:v>
                </c:pt>
                <c:pt idx="59">
                  <c:v>599.20000000000005</c:v>
                </c:pt>
                <c:pt idx="60">
                  <c:v>597.81967213114751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75A-430B-BE91-D1882CF4912D}"/>
            </c:ext>
          </c:extLst>
        </c:ser>
        <c:ser>
          <c:idx val="3"/>
          <c:order val="3"/>
          <c:tx>
            <c:strRef>
              <c:f>'age 10-19'!$I$6</c:f>
              <c:strCache>
                <c:ptCount val="1"/>
                <c:pt idx="0">
                  <c:v>Cumulative Vic Jabs / 7000 All Ages</c:v>
                </c:pt>
              </c:strCache>
            </c:strRef>
          </c:tx>
          <c:val>
            <c:numRef>
              <c:f>'age 10-19'!$I$7:$I$67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0.53742857142857148</c:v>
                </c:pt>
                <c:pt idx="38">
                  <c:v>14.152142857142858</c:v>
                </c:pt>
                <c:pt idx="39">
                  <c:v>76.239142857142852</c:v>
                </c:pt>
                <c:pt idx="40">
                  <c:v>162.09414285714286</c:v>
                </c:pt>
                <c:pt idx="41">
                  <c:v>321.06657142857142</c:v>
                </c:pt>
                <c:pt idx="42">
                  <c:v>475.53514285714283</c:v>
                </c:pt>
                <c:pt idx="43">
                  <c:v>704.92514285714287</c:v>
                </c:pt>
                <c:pt idx="44">
                  <c:v>1035.4680000000001</c:v>
                </c:pt>
                <c:pt idx="45">
                  <c:v>1407.2174285714286</c:v>
                </c:pt>
                <c:pt idx="46">
                  <c:v>1525.8789999999999</c:v>
                </c:pt>
                <c:pt idx="47">
                  <c:v>1616.0041428571428</c:v>
                </c:pt>
                <c:pt idx="48">
                  <c:v>1871.6214285714286</c:v>
                </c:pt>
                <c:pt idx="49">
                  <c:v>2041.9414285714286</c:v>
                </c:pt>
                <c:pt idx="50">
                  <c:v>2125.6178571428572</c:v>
                </c:pt>
                <c:pt idx="51">
                  <c:v>2169.216142857143</c:v>
                </c:pt>
                <c:pt idx="52">
                  <c:v>2220.0458571428571</c:v>
                </c:pt>
                <c:pt idx="53">
                  <c:v>2258.491</c:v>
                </c:pt>
                <c:pt idx="54">
                  <c:v>2326.8138571428572</c:v>
                </c:pt>
                <c:pt idx="55">
                  <c:v>2357.0784285714285</c:v>
                </c:pt>
                <c:pt idx="56">
                  <c:v>2367.2458571428569</c:v>
                </c:pt>
                <c:pt idx="57">
                  <c:v>2377.1295714285716</c:v>
                </c:pt>
                <c:pt idx="58">
                  <c:v>2388.9257142857141</c:v>
                </c:pt>
                <c:pt idx="59">
                  <c:v>2398.0695714285716</c:v>
                </c:pt>
                <c:pt idx="60">
                  <c:v>2403.3055714285715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5A-430B-BE91-D1882CF4912D}"/>
            </c:ext>
          </c:extLst>
        </c:ser>
        <c:ser>
          <c:idx val="4"/>
          <c:order val="4"/>
          <c:tx>
            <c:strRef>
              <c:f>'age 10-19'!$M$6</c:f>
              <c:strCache>
                <c:ptCount val="1"/>
                <c:pt idx="0">
                  <c:v>Vic Jabs Per Month / 1500</c:v>
                </c:pt>
              </c:strCache>
            </c:strRef>
          </c:tx>
          <c:val>
            <c:numRef>
              <c:f>'age 10-19'!$M$7:$M$67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 formatCode="0">
                  <c:v>2.508</c:v>
                </c:pt>
                <c:pt idx="38" formatCode="0">
                  <c:v>63.535333333333334</c:v>
                </c:pt>
                <c:pt idx="39" formatCode="0">
                  <c:v>289.73933333333332</c:v>
                </c:pt>
                <c:pt idx="40" formatCode="0">
                  <c:v>400.65666666666669</c:v>
                </c:pt>
                <c:pt idx="41" formatCode="0">
                  <c:v>741.87133333333338</c:v>
                </c:pt>
                <c:pt idx="42" formatCode="0">
                  <c:v>720.85333333333335</c:v>
                </c:pt>
                <c:pt idx="43" formatCode="0">
                  <c:v>1070.4866666666667</c:v>
                </c:pt>
                <c:pt idx="44" formatCode="0">
                  <c:v>1542.5333333333333</c:v>
                </c:pt>
                <c:pt idx="45" formatCode="0">
                  <c:v>1734.8306666666667</c:v>
                </c:pt>
                <c:pt idx="46" formatCode="0">
                  <c:v>553.75400000000002</c:v>
                </c:pt>
                <c:pt idx="47" formatCode="0">
                  <c:v>420.584</c:v>
                </c:pt>
                <c:pt idx="48" formatCode="0">
                  <c:v>1192.8806666666667</c:v>
                </c:pt>
                <c:pt idx="49" formatCode="0">
                  <c:v>794.82666666666671</c:v>
                </c:pt>
                <c:pt idx="50" formatCode="0">
                  <c:v>390.49</c:v>
                </c:pt>
                <c:pt idx="51" formatCode="0">
                  <c:v>203.45866666666666</c:v>
                </c:pt>
                <c:pt idx="52" formatCode="0">
                  <c:v>237.20533333333333</c:v>
                </c:pt>
                <c:pt idx="53" formatCode="0">
                  <c:v>179.41066666666666</c:v>
                </c:pt>
                <c:pt idx="54" formatCode="0">
                  <c:v>318.83999999999997</c:v>
                </c:pt>
                <c:pt idx="55" formatCode="0">
                  <c:v>141.23466666666667</c:v>
                </c:pt>
                <c:pt idx="56" formatCode="0">
                  <c:v>47.448</c:v>
                </c:pt>
                <c:pt idx="57" formatCode="0">
                  <c:v>46.124000000000002</c:v>
                </c:pt>
                <c:pt idx="58" formatCode="0">
                  <c:v>55.048666666666669</c:v>
                </c:pt>
                <c:pt idx="59" formatCode="0">
                  <c:v>42.671333333333337</c:v>
                </c:pt>
                <c:pt idx="60" formatCode="0">
                  <c:v>24.434666666666665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5B-42C8-AF64-ACB37256B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360255"/>
        <c:axId val="1"/>
      </c:lineChart>
      <c:catAx>
        <c:axId val="11803602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month</a:t>
                </a:r>
              </a:p>
            </c:rich>
          </c:tx>
          <c:layout>
            <c:manualLayout>
              <c:xMode val="edge"/>
              <c:yMode val="edge"/>
              <c:x val="0.49824556217133636"/>
              <c:y val="0.954039870415559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no. of patients</a:t>
                </a:r>
              </a:p>
            </c:rich>
          </c:tx>
          <c:layout>
            <c:manualLayout>
              <c:xMode val="edge"/>
              <c:yMode val="edge"/>
              <c:x val="3.3901934812874597E-4"/>
              <c:y val="0.488393870201255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80360255"/>
        <c:crosses val="autoZero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t"/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1102362204722" footer="0.5118110236220472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Cardiac condition and admission numbers to public hospitals in Victoria
each month from January 2018 to January 2023
age group 20-29 years old</a:t>
            </a:r>
          </a:p>
        </c:rich>
      </c:tx>
      <c:layout>
        <c:manualLayout>
          <c:xMode val="edge"/>
          <c:yMode val="edge"/>
          <c:x val="0.34078214979394983"/>
          <c:y val="2.7383170615123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631748295108714E-2"/>
          <c:y val="0.18217162447726715"/>
          <c:w val="0.92796883409822872"/>
          <c:h val="0.70648416231383515"/>
        </c:manualLayout>
      </c:layout>
      <c:lineChart>
        <c:grouping val="standard"/>
        <c:varyColors val="0"/>
        <c:ser>
          <c:idx val="0"/>
          <c:order val="0"/>
          <c:tx>
            <c:strRef>
              <c:f>'age 20-29'!$E$6</c:f>
              <c:strCache>
                <c:ptCount val="1"/>
                <c:pt idx="0">
                  <c:v>Monthly Presentations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strRef>
              <c:f>'age 20-29'!$B$7:$B$67</c:f>
              <c:strCache>
                <c:ptCount val="61"/>
                <c:pt idx="0">
                  <c:v>2018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2019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2020 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2021 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2022 January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2023 January</c:v>
                </c:pt>
              </c:strCache>
            </c:strRef>
          </c:cat>
          <c:val>
            <c:numRef>
              <c:f>'age 20-29'!$E$7:$E$67</c:f>
              <c:numCache>
                <c:formatCode>General</c:formatCode>
                <c:ptCount val="61"/>
                <c:pt idx="0">
                  <c:v>1039</c:v>
                </c:pt>
                <c:pt idx="1">
                  <c:v>1101</c:v>
                </c:pt>
                <c:pt idx="2">
                  <c:v>1275</c:v>
                </c:pt>
                <c:pt idx="3">
                  <c:v>1398</c:v>
                </c:pt>
                <c:pt idx="4">
                  <c:v>1572</c:v>
                </c:pt>
                <c:pt idx="5">
                  <c:v>1445</c:v>
                </c:pt>
                <c:pt idx="6">
                  <c:v>1477</c:v>
                </c:pt>
                <c:pt idx="7">
                  <c:v>1677</c:v>
                </c:pt>
                <c:pt idx="8">
                  <c:v>1402</c:v>
                </c:pt>
                <c:pt idx="9">
                  <c:v>1492</c:v>
                </c:pt>
                <c:pt idx="10">
                  <c:v>1458</c:v>
                </c:pt>
                <c:pt idx="11">
                  <c:v>1468</c:v>
                </c:pt>
                <c:pt idx="12">
                  <c:v>1537</c:v>
                </c:pt>
                <c:pt idx="13">
                  <c:v>1344</c:v>
                </c:pt>
                <c:pt idx="14">
                  <c:v>1604</c:v>
                </c:pt>
                <c:pt idx="15">
                  <c:v>1449</c:v>
                </c:pt>
                <c:pt idx="16">
                  <c:v>1651</c:v>
                </c:pt>
                <c:pt idx="17">
                  <c:v>1510</c:v>
                </c:pt>
                <c:pt idx="18">
                  <c:v>1512</c:v>
                </c:pt>
                <c:pt idx="19">
                  <c:v>1539</c:v>
                </c:pt>
                <c:pt idx="20">
                  <c:v>1485</c:v>
                </c:pt>
                <c:pt idx="21">
                  <c:v>1443</c:v>
                </c:pt>
                <c:pt idx="22">
                  <c:v>1539</c:v>
                </c:pt>
                <c:pt idx="23">
                  <c:v>1493</c:v>
                </c:pt>
                <c:pt idx="24">
                  <c:v>1509</c:v>
                </c:pt>
                <c:pt idx="25">
                  <c:v>1423</c:v>
                </c:pt>
                <c:pt idx="26">
                  <c:v>1517</c:v>
                </c:pt>
                <c:pt idx="27">
                  <c:v>1228</c:v>
                </c:pt>
                <c:pt idx="28">
                  <c:v>1594</c:v>
                </c:pt>
                <c:pt idx="29">
                  <c:v>1657</c:v>
                </c:pt>
                <c:pt idx="30">
                  <c:v>1707</c:v>
                </c:pt>
                <c:pt idx="31">
                  <c:v>1719</c:v>
                </c:pt>
                <c:pt idx="32">
                  <c:v>1694</c:v>
                </c:pt>
                <c:pt idx="33">
                  <c:v>1739</c:v>
                </c:pt>
                <c:pt idx="34">
                  <c:v>1521</c:v>
                </c:pt>
                <c:pt idx="35">
                  <c:v>1642</c:v>
                </c:pt>
                <c:pt idx="36">
                  <c:v>1657</c:v>
                </c:pt>
                <c:pt idx="37">
                  <c:v>1502</c:v>
                </c:pt>
                <c:pt idx="38">
                  <c:v>1666</c:v>
                </c:pt>
                <c:pt idx="39">
                  <c:v>1663</c:v>
                </c:pt>
                <c:pt idx="40">
                  <c:v>1648</c:v>
                </c:pt>
                <c:pt idx="41">
                  <c:v>1804</c:v>
                </c:pt>
                <c:pt idx="42">
                  <c:v>1898</c:v>
                </c:pt>
                <c:pt idx="43">
                  <c:v>2425</c:v>
                </c:pt>
                <c:pt idx="44">
                  <c:v>3823</c:v>
                </c:pt>
                <c:pt idx="45">
                  <c:v>5142</c:v>
                </c:pt>
                <c:pt idx="46">
                  <c:v>3041</c:v>
                </c:pt>
                <c:pt idx="47">
                  <c:v>2185</c:v>
                </c:pt>
                <c:pt idx="48">
                  <c:v>2222</c:v>
                </c:pt>
                <c:pt idx="49">
                  <c:v>1983</c:v>
                </c:pt>
                <c:pt idx="50">
                  <c:v>2588</c:v>
                </c:pt>
                <c:pt idx="51">
                  <c:v>2183</c:v>
                </c:pt>
                <c:pt idx="52">
                  <c:v>1926</c:v>
                </c:pt>
                <c:pt idx="53">
                  <c:v>1799</c:v>
                </c:pt>
                <c:pt idx="54">
                  <c:v>1751</c:v>
                </c:pt>
                <c:pt idx="55">
                  <c:v>1776</c:v>
                </c:pt>
                <c:pt idx="56">
                  <c:v>1720</c:v>
                </c:pt>
                <c:pt idx="57">
                  <c:v>1816</c:v>
                </c:pt>
                <c:pt idx="58">
                  <c:v>1683</c:v>
                </c:pt>
                <c:pt idx="59">
                  <c:v>1590</c:v>
                </c:pt>
                <c:pt idx="60">
                  <c:v>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7C-45F2-BB01-A49958BC59F0}"/>
            </c:ext>
          </c:extLst>
        </c:ser>
        <c:ser>
          <c:idx val="1"/>
          <c:order val="1"/>
          <c:tx>
            <c:strRef>
              <c:f>'age 20-29'!$G$6</c:f>
              <c:strCache>
                <c:ptCount val="1"/>
                <c:pt idx="0">
                  <c:v>Average</c:v>
                </c:pt>
              </c:strCache>
            </c:strRef>
          </c:tx>
          <c:val>
            <c:numRef>
              <c:f>'age 20-29'!$G$7:$G$67</c:f>
            </c:numRef>
          </c:val>
          <c:smooth val="0"/>
          <c:extLst>
            <c:ext xmlns:c16="http://schemas.microsoft.com/office/drawing/2014/chart" uri="{C3380CC4-5D6E-409C-BE32-E72D297353CC}">
              <c16:uniqueId val="{00000001-067C-45F2-BB01-A49958BC59F0}"/>
            </c:ext>
          </c:extLst>
        </c:ser>
        <c:ser>
          <c:idx val="2"/>
          <c:order val="2"/>
          <c:tx>
            <c:strRef>
              <c:f>'age 20-29'!$J$6</c:f>
              <c:strCache>
                <c:ptCount val="1"/>
                <c:pt idx="0">
                  <c:v>Average Presentations Per Month Over Time</c:v>
                </c:pt>
              </c:strCache>
            </c:strRef>
          </c:tx>
          <c:dLbls>
            <c:dLbl>
              <c:idx val="12"/>
              <c:layout>
                <c:manualLayout>
                  <c:x val="-2.3210926461388285E-2"/>
                  <c:y val="0.2534568573982034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7C-45F2-BB01-A49958BC59F0}"/>
                </c:ext>
              </c:extLst>
            </c:dLbl>
            <c:dLbl>
              <c:idx val="24"/>
              <c:layout>
                <c:manualLayout>
                  <c:x val="-2.3210926461388316E-2"/>
                  <c:y val="0.263449780091322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7C-45F2-BB01-A49958BC59F0}"/>
                </c:ext>
              </c:extLst>
            </c:dLbl>
            <c:dLbl>
              <c:idx val="37"/>
              <c:layout>
                <c:manualLayout>
                  <c:x val="-2.2437228912675317E-2"/>
                  <c:y val="0.267083570161547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7C-45F2-BB01-A49958BC59F0}"/>
                </c:ext>
              </c:extLst>
            </c:dLbl>
            <c:dLbl>
              <c:idx val="49"/>
              <c:layout>
                <c:manualLayout>
                  <c:x val="-2.4371472784457671E-2"/>
                  <c:y val="0.292520100653123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7C-45F2-BB01-A49958BC59F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'age 20-29'!$J$7:$J$67</c:f>
              <c:numCache>
                <c:formatCode>0.0</c:formatCode>
                <c:ptCount val="61"/>
                <c:pt idx="12">
                  <c:v>1410.8461538461538</c:v>
                </c:pt>
                <c:pt idx="13">
                  <c:v>1406.0714285714287</c:v>
                </c:pt>
                <c:pt idx="14">
                  <c:v>1419.2666666666667</c:v>
                </c:pt>
                <c:pt idx="15">
                  <c:v>1421.125</c:v>
                </c:pt>
                <c:pt idx="16">
                  <c:v>1434.6470588235295</c:v>
                </c:pt>
                <c:pt idx="17">
                  <c:v>1438.8333333333333</c:v>
                </c:pt>
                <c:pt idx="18">
                  <c:v>1442.6842105263158</c:v>
                </c:pt>
                <c:pt idx="19">
                  <c:v>1447.5</c:v>
                </c:pt>
                <c:pt idx="20">
                  <c:v>1449.2857142857142</c:v>
                </c:pt>
                <c:pt idx="21">
                  <c:v>1449</c:v>
                </c:pt>
                <c:pt idx="22">
                  <c:v>1452.9130434782608</c:v>
                </c:pt>
                <c:pt idx="23">
                  <c:v>1454.5833333333333</c:v>
                </c:pt>
                <c:pt idx="24">
                  <c:v>1456.76</c:v>
                </c:pt>
                <c:pt idx="25">
                  <c:v>1455.4615384615386</c:v>
                </c:pt>
                <c:pt idx="26">
                  <c:v>1457.7407407407406</c:v>
                </c:pt>
                <c:pt idx="27">
                  <c:v>1449.5357142857142</c:v>
                </c:pt>
                <c:pt idx="28">
                  <c:v>1454.5172413793102</c:v>
                </c:pt>
                <c:pt idx="29">
                  <c:v>1461.2666666666667</c:v>
                </c:pt>
                <c:pt idx="30">
                  <c:v>1469.1935483870968</c:v>
                </c:pt>
                <c:pt idx="31">
                  <c:v>1477</c:v>
                </c:pt>
                <c:pt idx="32">
                  <c:v>1483.5757575757575</c:v>
                </c:pt>
                <c:pt idx="33">
                  <c:v>1491.0882352941176</c:v>
                </c:pt>
                <c:pt idx="34">
                  <c:v>1491.9428571428571</c:v>
                </c:pt>
                <c:pt idx="35">
                  <c:v>1496.1111111111111</c:v>
                </c:pt>
                <c:pt idx="36">
                  <c:v>1500.4594594594594</c:v>
                </c:pt>
                <c:pt idx="37">
                  <c:v>1500.5</c:v>
                </c:pt>
                <c:pt idx="38">
                  <c:v>1504.7435897435898</c:v>
                </c:pt>
                <c:pt idx="39">
                  <c:v>1508.7</c:v>
                </c:pt>
                <c:pt idx="40">
                  <c:v>1512.0975609756097</c:v>
                </c:pt>
                <c:pt idx="41">
                  <c:v>1519.047619047619</c:v>
                </c:pt>
                <c:pt idx="42">
                  <c:v>1527.8604651162791</c:v>
                </c:pt>
                <c:pt idx="43">
                  <c:v>1548.25</c:v>
                </c:pt>
                <c:pt idx="44">
                  <c:v>1598.8</c:v>
                </c:pt>
                <c:pt idx="45">
                  <c:v>1675.8260869565217</c:v>
                </c:pt>
                <c:pt idx="46">
                  <c:v>1704.872340425532</c:v>
                </c:pt>
                <c:pt idx="47">
                  <c:v>1714.875</c:v>
                </c:pt>
                <c:pt idx="48">
                  <c:v>1725.2244897959183</c:v>
                </c:pt>
                <c:pt idx="49">
                  <c:v>1730.38</c:v>
                </c:pt>
                <c:pt idx="50">
                  <c:v>1747.1960784313726</c:v>
                </c:pt>
                <c:pt idx="51">
                  <c:v>1755.5769230769231</c:v>
                </c:pt>
                <c:pt idx="52">
                  <c:v>1758.7924528301887</c:v>
                </c:pt>
                <c:pt idx="53">
                  <c:v>1759.537037037037</c:v>
                </c:pt>
                <c:pt idx="54">
                  <c:v>1759.3818181818183</c:v>
                </c:pt>
                <c:pt idx="55">
                  <c:v>1759.6785714285713</c:v>
                </c:pt>
                <c:pt idx="56">
                  <c:v>1758.9824561403509</c:v>
                </c:pt>
                <c:pt idx="57">
                  <c:v>1759.9655172413793</c:v>
                </c:pt>
                <c:pt idx="58">
                  <c:v>1758.6610169491526</c:v>
                </c:pt>
                <c:pt idx="59">
                  <c:v>1755.85</c:v>
                </c:pt>
                <c:pt idx="60">
                  <c:v>1756.5901639344263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7C-45F2-BB01-A49958BC59F0}"/>
            </c:ext>
          </c:extLst>
        </c:ser>
        <c:ser>
          <c:idx val="3"/>
          <c:order val="3"/>
          <c:tx>
            <c:strRef>
              <c:f>'age 20-29'!$I$6</c:f>
              <c:strCache>
                <c:ptCount val="1"/>
                <c:pt idx="0">
                  <c:v>Cumulative Vic Jabs / 3000 All Ages</c:v>
                </c:pt>
              </c:strCache>
            </c:strRef>
          </c:tx>
          <c:val>
            <c:numRef>
              <c:f>'age 20-29'!$I$7:$I$67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1.254</c:v>
                </c:pt>
                <c:pt idx="38">
                  <c:v>33.021666666666668</c:v>
                </c:pt>
                <c:pt idx="39">
                  <c:v>177.89133333333334</c:v>
                </c:pt>
                <c:pt idx="40">
                  <c:v>378.21966666666668</c:v>
                </c:pt>
                <c:pt idx="41">
                  <c:v>749.15533333333337</c:v>
                </c:pt>
                <c:pt idx="42">
                  <c:v>1109.5820000000001</c:v>
                </c:pt>
                <c:pt idx="43">
                  <c:v>1644.8253333333334</c:v>
                </c:pt>
                <c:pt idx="44">
                  <c:v>2416.0920000000001</c:v>
                </c:pt>
                <c:pt idx="45">
                  <c:v>3283.5073333333335</c:v>
                </c:pt>
                <c:pt idx="46">
                  <c:v>3560.3843333333334</c:v>
                </c:pt>
                <c:pt idx="47">
                  <c:v>3770.6763333333333</c:v>
                </c:pt>
                <c:pt idx="48">
                  <c:v>4367.1166666666668</c:v>
                </c:pt>
                <c:pt idx="49">
                  <c:v>4764.53</c:v>
                </c:pt>
                <c:pt idx="50">
                  <c:v>4959.7749999999996</c:v>
                </c:pt>
                <c:pt idx="51">
                  <c:v>5061.5043333333333</c:v>
                </c:pt>
                <c:pt idx="52">
                  <c:v>5180.107</c:v>
                </c:pt>
                <c:pt idx="53">
                  <c:v>5269.8123333333333</c:v>
                </c:pt>
                <c:pt idx="54">
                  <c:v>5429.2323333333334</c:v>
                </c:pt>
                <c:pt idx="55">
                  <c:v>5499.849666666667</c:v>
                </c:pt>
                <c:pt idx="56">
                  <c:v>5523.5736666666662</c:v>
                </c:pt>
                <c:pt idx="57">
                  <c:v>5546.635666666667</c:v>
                </c:pt>
                <c:pt idx="58">
                  <c:v>5574.16</c:v>
                </c:pt>
                <c:pt idx="59">
                  <c:v>5595.4956666666667</c:v>
                </c:pt>
                <c:pt idx="60">
                  <c:v>5607.7129999999997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67C-45F2-BB01-A49958BC59F0}"/>
            </c:ext>
          </c:extLst>
        </c:ser>
        <c:ser>
          <c:idx val="4"/>
          <c:order val="4"/>
          <c:tx>
            <c:strRef>
              <c:f>'age 20-29'!$M$6</c:f>
              <c:strCache>
                <c:ptCount val="1"/>
                <c:pt idx="0">
                  <c:v>Vic Jabs Per Month / 500</c:v>
                </c:pt>
              </c:strCache>
            </c:strRef>
          </c:tx>
          <c:val>
            <c:numRef>
              <c:f>'age 20-29'!$M$7:$M$67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 formatCode="0">
                  <c:v>7.524</c:v>
                </c:pt>
                <c:pt idx="38" formatCode="0">
                  <c:v>190.60599999999999</c:v>
                </c:pt>
                <c:pt idx="39" formatCode="0">
                  <c:v>869.21799999999996</c:v>
                </c:pt>
                <c:pt idx="40" formatCode="0">
                  <c:v>1201.97</c:v>
                </c:pt>
                <c:pt idx="41" formatCode="0">
                  <c:v>2225.614</c:v>
                </c:pt>
                <c:pt idx="42" formatCode="0">
                  <c:v>2162.56</c:v>
                </c:pt>
                <c:pt idx="43" formatCode="0">
                  <c:v>3211.46</c:v>
                </c:pt>
                <c:pt idx="44" formatCode="0">
                  <c:v>4627.6000000000004</c:v>
                </c:pt>
                <c:pt idx="45" formatCode="0">
                  <c:v>5204.4920000000002</c:v>
                </c:pt>
                <c:pt idx="46" formatCode="0">
                  <c:v>1661.2619999999999</c:v>
                </c:pt>
                <c:pt idx="47" formatCode="0">
                  <c:v>1261.752</c:v>
                </c:pt>
                <c:pt idx="48" formatCode="0">
                  <c:v>3578.6419999999998</c:v>
                </c:pt>
                <c:pt idx="49" formatCode="0">
                  <c:v>2384.48</c:v>
                </c:pt>
                <c:pt idx="50" formatCode="0">
                  <c:v>1171.47</c:v>
                </c:pt>
                <c:pt idx="51" formatCode="0">
                  <c:v>610.37599999999998</c:v>
                </c:pt>
                <c:pt idx="52" formatCode="0">
                  <c:v>711.61599999999999</c:v>
                </c:pt>
                <c:pt idx="53" formatCode="0">
                  <c:v>538.23199999999997</c:v>
                </c:pt>
                <c:pt idx="54" formatCode="0">
                  <c:v>956.52</c:v>
                </c:pt>
                <c:pt idx="55" formatCode="0">
                  <c:v>423.70400000000001</c:v>
                </c:pt>
                <c:pt idx="56" formatCode="0">
                  <c:v>142.34399999999999</c:v>
                </c:pt>
                <c:pt idx="57" formatCode="0">
                  <c:v>138.37200000000001</c:v>
                </c:pt>
                <c:pt idx="58" formatCode="0">
                  <c:v>165.14599999999999</c:v>
                </c:pt>
                <c:pt idx="59" formatCode="0">
                  <c:v>128.01400000000001</c:v>
                </c:pt>
                <c:pt idx="60" formatCode="0">
                  <c:v>73.304000000000002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79-4AD3-AAF2-C50C8CC22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355679"/>
        <c:axId val="1"/>
      </c:lineChart>
      <c:catAx>
        <c:axId val="1180355679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month</a:t>
                </a:r>
              </a:p>
            </c:rich>
          </c:tx>
          <c:layout>
            <c:manualLayout>
              <c:xMode val="edge"/>
              <c:yMode val="edge"/>
              <c:x val="0.49838809320144173"/>
              <c:y val="0.9529320762385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no. of patients</a:t>
                </a:r>
              </a:p>
            </c:rich>
          </c:tx>
          <c:layout>
            <c:manualLayout>
              <c:xMode val="edge"/>
              <c:yMode val="edge"/>
              <c:x val="8.8333491739716365E-3"/>
              <c:y val="0.479752101597987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80355679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t"/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1102362204722" footer="0.5118110236220472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600"/>
              <a:t>Cardaic condition and admission numbers in Victorian public hosptials 
each month from January 2018 to January 2023
age group 30-39</a:t>
            </a:r>
          </a:p>
        </c:rich>
      </c:tx>
      <c:layout>
        <c:manualLayout>
          <c:xMode val="edge"/>
          <c:yMode val="edge"/>
          <c:x val="0.33626779316818972"/>
          <c:y val="1.58375231776533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785080402338496E-2"/>
          <c:y val="0.18264368714943677"/>
          <c:w val="0.92449268253370953"/>
          <c:h val="0.69900670390525177"/>
        </c:manualLayout>
      </c:layout>
      <c:lineChart>
        <c:grouping val="standard"/>
        <c:varyColors val="0"/>
        <c:ser>
          <c:idx val="0"/>
          <c:order val="0"/>
          <c:tx>
            <c:strRef>
              <c:f>'age 30-39'!$E$6</c:f>
              <c:strCache>
                <c:ptCount val="1"/>
                <c:pt idx="0">
                  <c:v>Monthly Presentations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strRef>
              <c:f>'age 30-39'!$B$7:$B$67</c:f>
              <c:strCache>
                <c:ptCount val="61"/>
                <c:pt idx="0">
                  <c:v>2018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2019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2020 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2021 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2022 January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2023 January</c:v>
                </c:pt>
              </c:strCache>
            </c:strRef>
          </c:cat>
          <c:val>
            <c:numRef>
              <c:f>'age 30-39'!$E$7:$E$67</c:f>
              <c:numCache>
                <c:formatCode>General</c:formatCode>
                <c:ptCount val="61"/>
                <c:pt idx="0">
                  <c:v>1583</c:v>
                </c:pt>
                <c:pt idx="1">
                  <c:v>1682</c:v>
                </c:pt>
                <c:pt idx="2">
                  <c:v>1877</c:v>
                </c:pt>
                <c:pt idx="3">
                  <c:v>1846</c:v>
                </c:pt>
                <c:pt idx="4">
                  <c:v>2102</c:v>
                </c:pt>
                <c:pt idx="5">
                  <c:v>1939</c:v>
                </c:pt>
                <c:pt idx="6">
                  <c:v>2095</c:v>
                </c:pt>
                <c:pt idx="7">
                  <c:v>2132</c:v>
                </c:pt>
                <c:pt idx="8">
                  <c:v>1964</c:v>
                </c:pt>
                <c:pt idx="9">
                  <c:v>2007</c:v>
                </c:pt>
                <c:pt idx="10">
                  <c:v>1946</c:v>
                </c:pt>
                <c:pt idx="11">
                  <c:v>2027</c:v>
                </c:pt>
                <c:pt idx="12">
                  <c:v>2042</c:v>
                </c:pt>
                <c:pt idx="13">
                  <c:v>1862</c:v>
                </c:pt>
                <c:pt idx="14">
                  <c:v>2221</c:v>
                </c:pt>
                <c:pt idx="15">
                  <c:v>2118</c:v>
                </c:pt>
                <c:pt idx="16">
                  <c:v>2071</c:v>
                </c:pt>
                <c:pt idx="17">
                  <c:v>2013</c:v>
                </c:pt>
                <c:pt idx="18">
                  <c:v>2101</c:v>
                </c:pt>
                <c:pt idx="19">
                  <c:v>2136</c:v>
                </c:pt>
                <c:pt idx="20">
                  <c:v>2153</c:v>
                </c:pt>
                <c:pt idx="21">
                  <c:v>2171</c:v>
                </c:pt>
                <c:pt idx="22">
                  <c:v>1883</c:v>
                </c:pt>
                <c:pt idx="23">
                  <c:v>1976</c:v>
                </c:pt>
                <c:pt idx="24">
                  <c:v>2157</c:v>
                </c:pt>
                <c:pt idx="25">
                  <c:v>1951</c:v>
                </c:pt>
                <c:pt idx="26">
                  <c:v>2054</c:v>
                </c:pt>
                <c:pt idx="27">
                  <c:v>1844</c:v>
                </c:pt>
                <c:pt idx="28">
                  <c:v>2040</c:v>
                </c:pt>
                <c:pt idx="29">
                  <c:v>2280</c:v>
                </c:pt>
                <c:pt idx="30">
                  <c:v>2119</c:v>
                </c:pt>
                <c:pt idx="31">
                  <c:v>2163</c:v>
                </c:pt>
                <c:pt idx="32">
                  <c:v>2237</c:v>
                </c:pt>
                <c:pt idx="33">
                  <c:v>2434</c:v>
                </c:pt>
                <c:pt idx="34">
                  <c:v>2091</c:v>
                </c:pt>
                <c:pt idx="35">
                  <c:v>2178</c:v>
                </c:pt>
                <c:pt idx="36">
                  <c:v>2158</c:v>
                </c:pt>
                <c:pt idx="37">
                  <c:v>2108</c:v>
                </c:pt>
                <c:pt idx="38">
                  <c:v>2168</c:v>
                </c:pt>
                <c:pt idx="39">
                  <c:v>2155</c:v>
                </c:pt>
                <c:pt idx="40">
                  <c:v>2310</c:v>
                </c:pt>
                <c:pt idx="41">
                  <c:v>2490</c:v>
                </c:pt>
                <c:pt idx="42">
                  <c:v>2669</c:v>
                </c:pt>
                <c:pt idx="43">
                  <c:v>3259</c:v>
                </c:pt>
                <c:pt idx="44">
                  <c:v>4581</c:v>
                </c:pt>
                <c:pt idx="45">
                  <c:v>5482</c:v>
                </c:pt>
                <c:pt idx="46">
                  <c:v>3646</c:v>
                </c:pt>
                <c:pt idx="47">
                  <c:v>2723</c:v>
                </c:pt>
                <c:pt idx="48">
                  <c:v>2556</c:v>
                </c:pt>
                <c:pt idx="49">
                  <c:v>2515</c:v>
                </c:pt>
                <c:pt idx="50">
                  <c:v>3500</c:v>
                </c:pt>
                <c:pt idx="51">
                  <c:v>2874</c:v>
                </c:pt>
                <c:pt idx="52">
                  <c:v>2638</c:v>
                </c:pt>
                <c:pt idx="53">
                  <c:v>2443</c:v>
                </c:pt>
                <c:pt idx="54">
                  <c:v>2458</c:v>
                </c:pt>
                <c:pt idx="55">
                  <c:v>2519</c:v>
                </c:pt>
                <c:pt idx="56">
                  <c:v>2302</c:v>
                </c:pt>
                <c:pt idx="57">
                  <c:v>2513</c:v>
                </c:pt>
                <c:pt idx="58">
                  <c:v>2384</c:v>
                </c:pt>
                <c:pt idx="59">
                  <c:v>2238</c:v>
                </c:pt>
                <c:pt idx="60">
                  <c:v>2410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1-4D72-8225-696C40189058}"/>
            </c:ext>
          </c:extLst>
        </c:ser>
        <c:ser>
          <c:idx val="1"/>
          <c:order val="1"/>
          <c:tx>
            <c:strRef>
              <c:f>'age 30-39'!$G$6</c:f>
              <c:strCache>
                <c:ptCount val="1"/>
                <c:pt idx="0">
                  <c:v>Average</c:v>
                </c:pt>
              </c:strCache>
            </c:strRef>
          </c:tx>
          <c:val>
            <c:numRef>
              <c:f>'age 30-39'!$G$7:$G$67</c:f>
            </c:numRef>
          </c:val>
          <c:smooth val="0"/>
          <c:extLst>
            <c:ext xmlns:c16="http://schemas.microsoft.com/office/drawing/2014/chart" uri="{C3380CC4-5D6E-409C-BE32-E72D297353CC}">
              <c16:uniqueId val="{00000001-3541-4D72-8225-696C40189058}"/>
            </c:ext>
          </c:extLst>
        </c:ser>
        <c:ser>
          <c:idx val="2"/>
          <c:order val="2"/>
          <c:tx>
            <c:strRef>
              <c:f>'age 30-39'!$J$6</c:f>
              <c:strCache>
                <c:ptCount val="1"/>
                <c:pt idx="0">
                  <c:v>Average Presentations Per Month Over Time</c:v>
                </c:pt>
              </c:strCache>
            </c:strRef>
          </c:tx>
          <c:dLbls>
            <c:dLbl>
              <c:idx val="12"/>
              <c:layout>
                <c:manualLayout>
                  <c:x val="-1.946472019464723E-2"/>
                  <c:y val="0.30669891511222519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41-4D72-8225-696C40189058}"/>
                </c:ext>
              </c:extLst>
            </c:dLbl>
            <c:dLbl>
              <c:idx val="24"/>
              <c:layout>
                <c:manualLayout>
                  <c:x val="-1.9464720194647202E-2"/>
                  <c:y val="0.3104391457843256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41-4D72-8225-696C40189058}"/>
                </c:ext>
              </c:extLst>
            </c:dLbl>
            <c:dLbl>
              <c:idx val="37"/>
              <c:layout>
                <c:manualLayout>
                  <c:x val="-1.9464720194647202E-2"/>
                  <c:y val="0.31417937645642596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41-4D72-8225-696C40189058}"/>
                </c:ext>
              </c:extLst>
            </c:dLbl>
            <c:dLbl>
              <c:idx val="49"/>
              <c:layout>
                <c:manualLayout>
                  <c:x val="-1.9464720194647202E-2"/>
                  <c:y val="0.34597133716927858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41-4D72-8225-696C401890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'age 30-39'!$J$7:$J$67</c:f>
              <c:numCache>
                <c:formatCode>0.0</c:formatCode>
                <c:ptCount val="61"/>
                <c:pt idx="12">
                  <c:v>1941.6923076923076</c:v>
                </c:pt>
                <c:pt idx="13">
                  <c:v>1936</c:v>
                </c:pt>
                <c:pt idx="14">
                  <c:v>1955</c:v>
                </c:pt>
                <c:pt idx="15">
                  <c:v>1965.1875</c:v>
                </c:pt>
                <c:pt idx="16">
                  <c:v>1971.4117647058824</c:v>
                </c:pt>
                <c:pt idx="17">
                  <c:v>1973.7222222222222</c:v>
                </c:pt>
                <c:pt idx="18">
                  <c:v>1980.421052631579</c:v>
                </c:pt>
                <c:pt idx="19">
                  <c:v>1988.2</c:v>
                </c:pt>
                <c:pt idx="20">
                  <c:v>1996.047619047619</c:v>
                </c:pt>
                <c:pt idx="21">
                  <c:v>2004</c:v>
                </c:pt>
                <c:pt idx="22">
                  <c:v>1998.7391304347825</c:v>
                </c:pt>
                <c:pt idx="23">
                  <c:v>1997.7916666666667</c:v>
                </c:pt>
                <c:pt idx="24">
                  <c:v>2004.16</c:v>
                </c:pt>
                <c:pt idx="25">
                  <c:v>2002.1153846153845</c:v>
                </c:pt>
                <c:pt idx="26">
                  <c:v>2004.037037037037</c:v>
                </c:pt>
                <c:pt idx="27">
                  <c:v>1998.3214285714287</c:v>
                </c:pt>
                <c:pt idx="28">
                  <c:v>1999.7586206896551</c:v>
                </c:pt>
                <c:pt idx="29">
                  <c:v>2009.1</c:v>
                </c:pt>
                <c:pt idx="30">
                  <c:v>2012.6451612903227</c:v>
                </c:pt>
                <c:pt idx="31">
                  <c:v>2017.34375</c:v>
                </c:pt>
                <c:pt idx="32">
                  <c:v>2024</c:v>
                </c:pt>
                <c:pt idx="33">
                  <c:v>2036.0588235294117</c:v>
                </c:pt>
                <c:pt idx="34">
                  <c:v>2037.6285714285714</c:v>
                </c:pt>
                <c:pt idx="35">
                  <c:v>2041.5277777777778</c:v>
                </c:pt>
                <c:pt idx="36">
                  <c:v>2044.6756756756756</c:v>
                </c:pt>
                <c:pt idx="37">
                  <c:v>2046.3421052631579</c:v>
                </c:pt>
                <c:pt idx="38">
                  <c:v>2049.4615384615386</c:v>
                </c:pt>
                <c:pt idx="39">
                  <c:v>2052.1</c:v>
                </c:pt>
                <c:pt idx="40">
                  <c:v>2058.3902439024391</c:v>
                </c:pt>
                <c:pt idx="41">
                  <c:v>2068.6666666666665</c:v>
                </c:pt>
                <c:pt idx="42">
                  <c:v>2082.6279069767443</c:v>
                </c:pt>
                <c:pt idx="43">
                  <c:v>2109.3636363636365</c:v>
                </c:pt>
                <c:pt idx="44">
                  <c:v>2164.2888888888888</c:v>
                </c:pt>
                <c:pt idx="45">
                  <c:v>2236.413043478261</c:v>
                </c:pt>
                <c:pt idx="46">
                  <c:v>2266.4042553191489</c:v>
                </c:pt>
                <c:pt idx="47">
                  <c:v>2275.9166666666665</c:v>
                </c:pt>
                <c:pt idx="48">
                  <c:v>2281.6326530612246</c:v>
                </c:pt>
                <c:pt idx="49">
                  <c:v>2286.3000000000002</c:v>
                </c:pt>
                <c:pt idx="50">
                  <c:v>2310.0980392156862</c:v>
                </c:pt>
                <c:pt idx="51">
                  <c:v>2320.9423076923076</c:v>
                </c:pt>
                <c:pt idx="52">
                  <c:v>2326.9245283018868</c:v>
                </c:pt>
                <c:pt idx="53">
                  <c:v>2329.0740740740739</c:v>
                </c:pt>
                <c:pt idx="54">
                  <c:v>2331.4181818181819</c:v>
                </c:pt>
                <c:pt idx="55">
                  <c:v>2334.7678571428573</c:v>
                </c:pt>
                <c:pt idx="56">
                  <c:v>2334.1929824561403</c:v>
                </c:pt>
                <c:pt idx="57">
                  <c:v>2337.2758620689656</c:v>
                </c:pt>
                <c:pt idx="58">
                  <c:v>2338.0677966101694</c:v>
                </c:pt>
                <c:pt idx="59">
                  <c:v>2336.4</c:v>
                </c:pt>
                <c:pt idx="60">
                  <c:v>2337.6065573770493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41-4D72-8225-696C40189058}"/>
            </c:ext>
          </c:extLst>
        </c:ser>
        <c:ser>
          <c:idx val="3"/>
          <c:order val="3"/>
          <c:tx>
            <c:strRef>
              <c:f>'age 30-39'!$I$6</c:f>
              <c:strCache>
                <c:ptCount val="1"/>
                <c:pt idx="0">
                  <c:v>Cumulative Vic Jabs / 3000 All Ages</c:v>
                </c:pt>
              </c:strCache>
            </c:strRef>
          </c:tx>
          <c:val>
            <c:numRef>
              <c:f>'age 30-39'!$I$7:$I$67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1.254</c:v>
                </c:pt>
                <c:pt idx="38">
                  <c:v>33.021666666666668</c:v>
                </c:pt>
                <c:pt idx="39">
                  <c:v>177.89133333333334</c:v>
                </c:pt>
                <c:pt idx="40">
                  <c:v>378.21966666666668</c:v>
                </c:pt>
                <c:pt idx="41">
                  <c:v>749.15533333333337</c:v>
                </c:pt>
                <c:pt idx="42">
                  <c:v>1109.5820000000001</c:v>
                </c:pt>
                <c:pt idx="43">
                  <c:v>1644.8253333333334</c:v>
                </c:pt>
                <c:pt idx="44">
                  <c:v>2416.0920000000001</c:v>
                </c:pt>
                <c:pt idx="45">
                  <c:v>3283.5073333333335</c:v>
                </c:pt>
                <c:pt idx="46">
                  <c:v>3560.3843333333334</c:v>
                </c:pt>
                <c:pt idx="47">
                  <c:v>3770.6763333333333</c:v>
                </c:pt>
                <c:pt idx="48">
                  <c:v>4367.1166666666668</c:v>
                </c:pt>
                <c:pt idx="49">
                  <c:v>4764.53</c:v>
                </c:pt>
                <c:pt idx="50">
                  <c:v>4959.7749999999996</c:v>
                </c:pt>
                <c:pt idx="51">
                  <c:v>5061.5043333333333</c:v>
                </c:pt>
                <c:pt idx="52">
                  <c:v>5180.107</c:v>
                </c:pt>
                <c:pt idx="53">
                  <c:v>5269.8123333333333</c:v>
                </c:pt>
                <c:pt idx="54">
                  <c:v>5429.2323333333334</c:v>
                </c:pt>
                <c:pt idx="55">
                  <c:v>5499.849666666667</c:v>
                </c:pt>
                <c:pt idx="56">
                  <c:v>5523.5736666666662</c:v>
                </c:pt>
                <c:pt idx="57">
                  <c:v>5546.635666666667</c:v>
                </c:pt>
                <c:pt idx="58">
                  <c:v>5574.16</c:v>
                </c:pt>
                <c:pt idx="59">
                  <c:v>5595.4956666666667</c:v>
                </c:pt>
                <c:pt idx="60">
                  <c:v>5607.7129999999997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541-4D72-8225-696C40189058}"/>
            </c:ext>
          </c:extLst>
        </c:ser>
        <c:ser>
          <c:idx val="4"/>
          <c:order val="4"/>
          <c:tx>
            <c:strRef>
              <c:f>'age 30-39'!$M$6</c:f>
              <c:strCache>
                <c:ptCount val="1"/>
                <c:pt idx="0">
                  <c:v>Vic Jabs Per Month / 500</c:v>
                </c:pt>
              </c:strCache>
            </c:strRef>
          </c:tx>
          <c:val>
            <c:numRef>
              <c:f>'age 30-39'!$M$7:$M$67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7.524</c:v>
                </c:pt>
                <c:pt idx="38">
                  <c:v>190.60599999999999</c:v>
                </c:pt>
                <c:pt idx="39">
                  <c:v>869.21799999999996</c:v>
                </c:pt>
                <c:pt idx="40">
                  <c:v>1201.97</c:v>
                </c:pt>
                <c:pt idx="41">
                  <c:v>2225.614</c:v>
                </c:pt>
                <c:pt idx="42">
                  <c:v>2162.56</c:v>
                </c:pt>
                <c:pt idx="43">
                  <c:v>3211.46</c:v>
                </c:pt>
                <c:pt idx="44">
                  <c:v>4627.6000000000004</c:v>
                </c:pt>
                <c:pt idx="45">
                  <c:v>5204.4920000000002</c:v>
                </c:pt>
                <c:pt idx="46">
                  <c:v>1661.2619999999999</c:v>
                </c:pt>
                <c:pt idx="47">
                  <c:v>1261.752</c:v>
                </c:pt>
                <c:pt idx="48">
                  <c:v>3578.6419999999998</c:v>
                </c:pt>
                <c:pt idx="49">
                  <c:v>2384.48</c:v>
                </c:pt>
                <c:pt idx="50">
                  <c:v>1171.47</c:v>
                </c:pt>
                <c:pt idx="51">
                  <c:v>610.37599999999998</c:v>
                </c:pt>
                <c:pt idx="52">
                  <c:v>711.61599999999999</c:v>
                </c:pt>
                <c:pt idx="53">
                  <c:v>538.23199999999997</c:v>
                </c:pt>
                <c:pt idx="54">
                  <c:v>956.52</c:v>
                </c:pt>
                <c:pt idx="55">
                  <c:v>423.70400000000001</c:v>
                </c:pt>
                <c:pt idx="56">
                  <c:v>142.34399999999999</c:v>
                </c:pt>
                <c:pt idx="57">
                  <c:v>138.37200000000001</c:v>
                </c:pt>
                <c:pt idx="58">
                  <c:v>165.14599999999999</c:v>
                </c:pt>
                <c:pt idx="59">
                  <c:v>128.01400000000001</c:v>
                </c:pt>
                <c:pt idx="60">
                  <c:v>73.304000000000002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3C-4C9A-8F53-BBDF1F938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360671"/>
        <c:axId val="1"/>
      </c:lineChart>
      <c:catAx>
        <c:axId val="1180360671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month</a:t>
                </a:r>
              </a:p>
            </c:rich>
          </c:tx>
          <c:layout>
            <c:manualLayout>
              <c:xMode val="edge"/>
              <c:yMode val="edge"/>
              <c:x val="0.49806617238538609"/>
              <c:y val="0.951551089783810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no. of patients</a:t>
                </a:r>
              </a:p>
            </c:rich>
          </c:tx>
          <c:layout>
            <c:manualLayout>
              <c:xMode val="edge"/>
              <c:yMode val="edge"/>
              <c:x val="9.2595359886583524E-3"/>
              <c:y val="0.479157866209484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360671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9.4557988645579891E-2"/>
          <c:y val="0.12875745984699802"/>
          <c:w val="0.87115504722493642"/>
          <c:h val="4.0176856980626188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1102362204722" footer="0.51181102362204722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Cardaic condition and admission numbers to public hospitals in Victoria 
each month from January 2018 to January 2023 
ages 40-49</a:t>
            </a:r>
          </a:p>
        </c:rich>
      </c:tx>
      <c:layout>
        <c:manualLayout>
          <c:xMode val="edge"/>
          <c:yMode val="edge"/>
          <c:x val="0.34047575529381946"/>
          <c:y val="2.735319849724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652559598690474E-2"/>
          <c:y val="0.17834256282456309"/>
          <c:w val="0.92793600416028632"/>
          <c:h val="0.70680549438446472"/>
        </c:manualLayout>
      </c:layout>
      <c:lineChart>
        <c:grouping val="standard"/>
        <c:varyColors val="0"/>
        <c:ser>
          <c:idx val="0"/>
          <c:order val="0"/>
          <c:tx>
            <c:strRef>
              <c:f>'age 40-49'!$E$6</c:f>
              <c:strCache>
                <c:ptCount val="1"/>
                <c:pt idx="0">
                  <c:v>Monthly Presentations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strRef>
              <c:f>'age 40-49'!$B$7:$B$67</c:f>
              <c:strCache>
                <c:ptCount val="61"/>
                <c:pt idx="0">
                  <c:v>2018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2019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2020 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2021 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2022 January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2023 January</c:v>
                </c:pt>
              </c:strCache>
            </c:strRef>
          </c:cat>
          <c:val>
            <c:numRef>
              <c:f>'age 40-49'!$E$7:$E$67</c:f>
              <c:numCache>
                <c:formatCode>General</c:formatCode>
                <c:ptCount val="61"/>
                <c:pt idx="0">
                  <c:v>2218</c:v>
                </c:pt>
                <c:pt idx="1">
                  <c:v>2247</c:v>
                </c:pt>
                <c:pt idx="2">
                  <c:v>2544</c:v>
                </c:pt>
                <c:pt idx="3">
                  <c:v>2697</c:v>
                </c:pt>
                <c:pt idx="4">
                  <c:v>2979</c:v>
                </c:pt>
                <c:pt idx="5">
                  <c:v>2751</c:v>
                </c:pt>
                <c:pt idx="6">
                  <c:v>2832</c:v>
                </c:pt>
                <c:pt idx="7">
                  <c:v>2927</c:v>
                </c:pt>
                <c:pt idx="8">
                  <c:v>2552</c:v>
                </c:pt>
                <c:pt idx="9">
                  <c:v>3036</c:v>
                </c:pt>
                <c:pt idx="10">
                  <c:v>2754</c:v>
                </c:pt>
                <c:pt idx="11">
                  <c:v>2639</c:v>
                </c:pt>
                <c:pt idx="12">
                  <c:v>2662</c:v>
                </c:pt>
                <c:pt idx="13">
                  <c:v>2619</c:v>
                </c:pt>
                <c:pt idx="14">
                  <c:v>2963</c:v>
                </c:pt>
                <c:pt idx="15">
                  <c:v>2732</c:v>
                </c:pt>
                <c:pt idx="16">
                  <c:v>2607</c:v>
                </c:pt>
                <c:pt idx="17">
                  <c:v>2664</c:v>
                </c:pt>
                <c:pt idx="18">
                  <c:v>2910</c:v>
                </c:pt>
                <c:pt idx="19">
                  <c:v>2873</c:v>
                </c:pt>
                <c:pt idx="20">
                  <c:v>2837</c:v>
                </c:pt>
                <c:pt idx="21">
                  <c:v>2913</c:v>
                </c:pt>
                <c:pt idx="22">
                  <c:v>2661</c:v>
                </c:pt>
                <c:pt idx="23">
                  <c:v>2603</c:v>
                </c:pt>
                <c:pt idx="24">
                  <c:v>2677</c:v>
                </c:pt>
                <c:pt idx="25">
                  <c:v>2727</c:v>
                </c:pt>
                <c:pt idx="26">
                  <c:v>2583</c:v>
                </c:pt>
                <c:pt idx="27">
                  <c:v>2231</c:v>
                </c:pt>
                <c:pt idx="28">
                  <c:v>2683</c:v>
                </c:pt>
                <c:pt idx="29">
                  <c:v>2721</c:v>
                </c:pt>
                <c:pt idx="30">
                  <c:v>2567</c:v>
                </c:pt>
                <c:pt idx="31">
                  <c:v>2517</c:v>
                </c:pt>
                <c:pt idx="32">
                  <c:v>2719</c:v>
                </c:pt>
                <c:pt idx="33">
                  <c:v>3177</c:v>
                </c:pt>
                <c:pt idx="34">
                  <c:v>2723</c:v>
                </c:pt>
                <c:pt idx="35">
                  <c:v>2681</c:v>
                </c:pt>
                <c:pt idx="36">
                  <c:v>2732</c:v>
                </c:pt>
                <c:pt idx="37">
                  <c:v>2466</c:v>
                </c:pt>
                <c:pt idx="38">
                  <c:v>2922</c:v>
                </c:pt>
                <c:pt idx="39">
                  <c:v>2585</c:v>
                </c:pt>
                <c:pt idx="40">
                  <c:v>2951</c:v>
                </c:pt>
                <c:pt idx="41">
                  <c:v>3099</c:v>
                </c:pt>
                <c:pt idx="42">
                  <c:v>3154</c:v>
                </c:pt>
                <c:pt idx="43">
                  <c:v>3580</c:v>
                </c:pt>
                <c:pt idx="44">
                  <c:v>3592</c:v>
                </c:pt>
                <c:pt idx="45">
                  <c:v>3904</c:v>
                </c:pt>
                <c:pt idx="46">
                  <c:v>3284</c:v>
                </c:pt>
                <c:pt idx="47">
                  <c:v>2864</c:v>
                </c:pt>
                <c:pt idx="48">
                  <c:v>2428</c:v>
                </c:pt>
                <c:pt idx="49">
                  <c:v>2386</c:v>
                </c:pt>
                <c:pt idx="50">
                  <c:v>4074</c:v>
                </c:pt>
                <c:pt idx="51">
                  <c:v>3161</c:v>
                </c:pt>
                <c:pt idx="52">
                  <c:v>3113</c:v>
                </c:pt>
                <c:pt idx="53">
                  <c:v>2712</c:v>
                </c:pt>
                <c:pt idx="54">
                  <c:v>2641</c:v>
                </c:pt>
                <c:pt idx="55">
                  <c:v>3010</c:v>
                </c:pt>
                <c:pt idx="56">
                  <c:v>2662</c:v>
                </c:pt>
                <c:pt idx="57">
                  <c:v>2979</c:v>
                </c:pt>
                <c:pt idx="58">
                  <c:v>2785</c:v>
                </c:pt>
                <c:pt idx="59">
                  <c:v>2612</c:v>
                </c:pt>
                <c:pt idx="60">
                  <c:v>2766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59-4483-B83E-8BB6B7725268}"/>
            </c:ext>
          </c:extLst>
        </c:ser>
        <c:ser>
          <c:idx val="1"/>
          <c:order val="1"/>
          <c:tx>
            <c:strRef>
              <c:f>'age 40-49'!$G$6</c:f>
              <c:strCache>
                <c:ptCount val="1"/>
                <c:pt idx="0">
                  <c:v>Average</c:v>
                </c:pt>
              </c:strCache>
            </c:strRef>
          </c:tx>
          <c:val>
            <c:numRef>
              <c:f>'age 40-49'!$G$7:$G$67</c:f>
            </c:numRef>
          </c:val>
          <c:smooth val="0"/>
          <c:extLst>
            <c:ext xmlns:c16="http://schemas.microsoft.com/office/drawing/2014/chart" uri="{C3380CC4-5D6E-409C-BE32-E72D297353CC}">
              <c16:uniqueId val="{00000001-9B59-4483-B83E-8BB6B7725268}"/>
            </c:ext>
          </c:extLst>
        </c:ser>
        <c:ser>
          <c:idx val="2"/>
          <c:order val="2"/>
          <c:tx>
            <c:strRef>
              <c:f>'age 40-49'!$J$6</c:f>
              <c:strCache>
                <c:ptCount val="1"/>
                <c:pt idx="0">
                  <c:v>Average Presentations Per Month Over Time</c:v>
                </c:pt>
              </c:strCache>
            </c:strRef>
          </c:tx>
          <c:dLbls>
            <c:dLbl>
              <c:idx val="12"/>
              <c:layout>
                <c:manualLayout>
                  <c:x val="-1.8568287557955841E-2"/>
                  <c:y val="0.502731878094200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59-4483-B83E-8BB6B7725268}"/>
                </c:ext>
              </c:extLst>
            </c:dLbl>
            <c:dLbl>
              <c:idx val="24"/>
              <c:layout>
                <c:manualLayout>
                  <c:x val="-1.9341966206204059E-2"/>
                  <c:y val="0.50999154420386406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59-4483-B83E-8BB6B7725268}"/>
                </c:ext>
              </c:extLst>
            </c:dLbl>
            <c:dLbl>
              <c:idx val="37"/>
              <c:layout>
                <c:manualLayout>
                  <c:x val="-1.8568287557955841E-2"/>
                  <c:y val="0.502731878094200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59-4483-B83E-8BB6B7725268}"/>
                </c:ext>
              </c:extLst>
            </c:dLbl>
            <c:dLbl>
              <c:idx val="49"/>
              <c:layout>
                <c:manualLayout>
                  <c:x val="-1.7794608909707681E-2"/>
                  <c:y val="0.51906612684094344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59-4483-B83E-8BB6B77252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'age 40-49'!$J$7:$J$67</c:f>
              <c:numCache>
                <c:formatCode>0.0</c:formatCode>
                <c:ptCount val="61"/>
                <c:pt idx="12">
                  <c:v>2679.8461538461538</c:v>
                </c:pt>
                <c:pt idx="13">
                  <c:v>2675.5</c:v>
                </c:pt>
                <c:pt idx="14">
                  <c:v>2694.6666666666665</c:v>
                </c:pt>
                <c:pt idx="15">
                  <c:v>2697</c:v>
                </c:pt>
                <c:pt idx="16">
                  <c:v>2691.705882352941</c:v>
                </c:pt>
                <c:pt idx="17">
                  <c:v>2690.1666666666665</c:v>
                </c:pt>
                <c:pt idx="18">
                  <c:v>2701.7368421052633</c:v>
                </c:pt>
                <c:pt idx="19">
                  <c:v>2710.3</c:v>
                </c:pt>
                <c:pt idx="20">
                  <c:v>2716.3333333333335</c:v>
                </c:pt>
                <c:pt idx="21">
                  <c:v>2725.2727272727275</c:v>
                </c:pt>
                <c:pt idx="22">
                  <c:v>2722.478260869565</c:v>
                </c:pt>
                <c:pt idx="23">
                  <c:v>2717.5</c:v>
                </c:pt>
                <c:pt idx="24">
                  <c:v>2715.88</c:v>
                </c:pt>
                <c:pt idx="25">
                  <c:v>2716.3076923076924</c:v>
                </c:pt>
                <c:pt idx="26">
                  <c:v>2711.3703703703704</c:v>
                </c:pt>
                <c:pt idx="27">
                  <c:v>2694.2142857142858</c:v>
                </c:pt>
                <c:pt idx="28">
                  <c:v>2693.8275862068967</c:v>
                </c:pt>
                <c:pt idx="29">
                  <c:v>2694.7333333333331</c:v>
                </c:pt>
                <c:pt idx="30">
                  <c:v>2690.6129032258063</c:v>
                </c:pt>
                <c:pt idx="31">
                  <c:v>2685.1875</c:v>
                </c:pt>
                <c:pt idx="32">
                  <c:v>2686.212121212121</c:v>
                </c:pt>
                <c:pt idx="33">
                  <c:v>2700.6470588235293</c:v>
                </c:pt>
                <c:pt idx="34">
                  <c:v>2701.2857142857142</c:v>
                </c:pt>
                <c:pt idx="35">
                  <c:v>2700.7222222222222</c:v>
                </c:pt>
                <c:pt idx="36">
                  <c:v>2701.5675675675675</c:v>
                </c:pt>
                <c:pt idx="37">
                  <c:v>2695.3684210526317</c:v>
                </c:pt>
                <c:pt idx="38">
                  <c:v>2701.1794871794873</c:v>
                </c:pt>
                <c:pt idx="39">
                  <c:v>2698.2750000000001</c:v>
                </c:pt>
                <c:pt idx="40">
                  <c:v>2704.439024390244</c:v>
                </c:pt>
                <c:pt idx="41">
                  <c:v>2713.8333333333335</c:v>
                </c:pt>
                <c:pt idx="42">
                  <c:v>2724.0697674418607</c:v>
                </c:pt>
                <c:pt idx="43">
                  <c:v>2743.5227272727275</c:v>
                </c:pt>
                <c:pt idx="44">
                  <c:v>2762.3777777777777</c:v>
                </c:pt>
                <c:pt idx="45">
                  <c:v>2787.195652173913</c:v>
                </c:pt>
                <c:pt idx="46">
                  <c:v>2797.7659574468084</c:v>
                </c:pt>
                <c:pt idx="47">
                  <c:v>2799.1458333333335</c:v>
                </c:pt>
                <c:pt idx="48">
                  <c:v>2791.5714285714284</c:v>
                </c:pt>
                <c:pt idx="49">
                  <c:v>2783.46</c:v>
                </c:pt>
                <c:pt idx="50">
                  <c:v>2808.7647058823532</c:v>
                </c:pt>
                <c:pt idx="51">
                  <c:v>2815.5384615384614</c:v>
                </c:pt>
                <c:pt idx="52">
                  <c:v>2821.1509433962265</c:v>
                </c:pt>
                <c:pt idx="53">
                  <c:v>2819.1296296296296</c:v>
                </c:pt>
                <c:pt idx="54">
                  <c:v>2815.8909090909092</c:v>
                </c:pt>
                <c:pt idx="55">
                  <c:v>2819.3571428571427</c:v>
                </c:pt>
                <c:pt idx="56">
                  <c:v>2816.5964912280701</c:v>
                </c:pt>
                <c:pt idx="57">
                  <c:v>2819.3965517241381</c:v>
                </c:pt>
                <c:pt idx="58">
                  <c:v>2818.8135593220341</c:v>
                </c:pt>
                <c:pt idx="59">
                  <c:v>2815.3666666666668</c:v>
                </c:pt>
                <c:pt idx="60">
                  <c:v>2814.5573770491801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B59-4483-B83E-8BB6B7725268}"/>
            </c:ext>
          </c:extLst>
        </c:ser>
        <c:ser>
          <c:idx val="3"/>
          <c:order val="3"/>
          <c:tx>
            <c:strRef>
              <c:f>'age 40-49'!$I$6</c:f>
              <c:strCache>
                <c:ptCount val="1"/>
                <c:pt idx="0">
                  <c:v>Vic Jabs/4000 All Ages</c:v>
                </c:pt>
              </c:strCache>
            </c:strRef>
          </c:tx>
          <c:val>
            <c:numRef>
              <c:f>'age 40-49'!$I$7:$I$67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0.9405</c:v>
                </c:pt>
                <c:pt idx="38">
                  <c:v>24.766249999999999</c:v>
                </c:pt>
                <c:pt idx="39">
                  <c:v>133.41849999999999</c:v>
                </c:pt>
                <c:pt idx="40">
                  <c:v>283.66475000000003</c:v>
                </c:pt>
                <c:pt idx="41">
                  <c:v>561.86649999999997</c:v>
                </c:pt>
                <c:pt idx="42">
                  <c:v>832.18650000000002</c:v>
                </c:pt>
                <c:pt idx="43">
                  <c:v>1233.6189999999999</c:v>
                </c:pt>
                <c:pt idx="44">
                  <c:v>1812.069</c:v>
                </c:pt>
                <c:pt idx="45">
                  <c:v>2462.6305000000002</c:v>
                </c:pt>
                <c:pt idx="46">
                  <c:v>2670.2882500000001</c:v>
                </c:pt>
                <c:pt idx="47">
                  <c:v>2828.0072500000001</c:v>
                </c:pt>
                <c:pt idx="48">
                  <c:v>3275.3375000000001</c:v>
                </c:pt>
                <c:pt idx="49">
                  <c:v>3573.3975</c:v>
                </c:pt>
                <c:pt idx="50">
                  <c:v>3719.8312500000002</c:v>
                </c:pt>
                <c:pt idx="51">
                  <c:v>3796.1282500000002</c:v>
                </c:pt>
                <c:pt idx="52">
                  <c:v>3885.08025</c:v>
                </c:pt>
                <c:pt idx="53">
                  <c:v>3952.35925</c:v>
                </c:pt>
                <c:pt idx="54">
                  <c:v>4071.92425</c:v>
                </c:pt>
                <c:pt idx="55">
                  <c:v>4124.8872499999998</c:v>
                </c:pt>
                <c:pt idx="56">
                  <c:v>4142.6802500000003</c:v>
                </c:pt>
                <c:pt idx="57">
                  <c:v>4159.9767499999998</c:v>
                </c:pt>
                <c:pt idx="58">
                  <c:v>4180.62</c:v>
                </c:pt>
                <c:pt idx="59">
                  <c:v>4196.6217500000002</c:v>
                </c:pt>
                <c:pt idx="60">
                  <c:v>4205.7847499999998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B59-4483-B83E-8BB6B7725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362335"/>
        <c:axId val="1"/>
      </c:lineChart>
      <c:catAx>
        <c:axId val="1180362335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month</a:t>
                </a:r>
              </a:p>
            </c:rich>
          </c:tx>
          <c:layout>
            <c:manualLayout>
              <c:xMode val="edge"/>
              <c:yMode val="edge"/>
              <c:x val="0.49815511396730006"/>
              <c:y val="0.952983920310614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no. of patients</a:t>
                </a:r>
              </a:p>
            </c:rich>
          </c:tx>
          <c:layout>
            <c:manualLayout>
              <c:xMode val="edge"/>
              <c:yMode val="edge"/>
              <c:x val="8.8374921101436136E-3"/>
              <c:y val="0.480321393649323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362335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1102362204722" footer="0.51181102362204722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Cardaic condition and admission numbers to public hospitals in Victoria 
each month from January 2018 to January 2023 
age 50-59</a:t>
            </a:r>
          </a:p>
        </c:rich>
      </c:tx>
      <c:layout>
        <c:manualLayout>
          <c:xMode val="edge"/>
          <c:yMode val="edge"/>
          <c:x val="0.3150045157925534"/>
          <c:y val="2.70842182071639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81561123381399E-2"/>
          <c:y val="0.17188029363498106"/>
          <c:w val="0.91642575363151024"/>
          <c:h val="0.71877213701901166"/>
        </c:manualLayout>
      </c:layout>
      <c:lineChart>
        <c:grouping val="standard"/>
        <c:varyColors val="0"/>
        <c:ser>
          <c:idx val="0"/>
          <c:order val="0"/>
          <c:tx>
            <c:strRef>
              <c:f>'age 50-59'!$E$6</c:f>
              <c:strCache>
                <c:ptCount val="1"/>
                <c:pt idx="0">
                  <c:v>Monthly Presentations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strRef>
              <c:f>'age 50-59'!$B$7:$B$67</c:f>
              <c:strCache>
                <c:ptCount val="61"/>
                <c:pt idx="0">
                  <c:v>2018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2019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2020 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2021 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2022 January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2023 January</c:v>
                </c:pt>
              </c:strCache>
            </c:strRef>
          </c:cat>
          <c:val>
            <c:numRef>
              <c:f>'age 50-59'!$E$7:$E$67</c:f>
              <c:numCache>
                <c:formatCode>General</c:formatCode>
                <c:ptCount val="61"/>
                <c:pt idx="0">
                  <c:v>3149</c:v>
                </c:pt>
                <c:pt idx="1">
                  <c:v>3083</c:v>
                </c:pt>
                <c:pt idx="2">
                  <c:v>3432</c:v>
                </c:pt>
                <c:pt idx="3">
                  <c:v>3460</c:v>
                </c:pt>
                <c:pt idx="4">
                  <c:v>3992</c:v>
                </c:pt>
                <c:pt idx="5">
                  <c:v>3670</c:v>
                </c:pt>
                <c:pt idx="6">
                  <c:v>3904</c:v>
                </c:pt>
                <c:pt idx="7">
                  <c:v>3997</c:v>
                </c:pt>
                <c:pt idx="8">
                  <c:v>3887</c:v>
                </c:pt>
                <c:pt idx="9">
                  <c:v>3949</c:v>
                </c:pt>
                <c:pt idx="10">
                  <c:v>3759</c:v>
                </c:pt>
                <c:pt idx="11">
                  <c:v>3804</c:v>
                </c:pt>
                <c:pt idx="12">
                  <c:v>3800</c:v>
                </c:pt>
                <c:pt idx="13">
                  <c:v>3580</c:v>
                </c:pt>
                <c:pt idx="14">
                  <c:v>4092</c:v>
                </c:pt>
                <c:pt idx="15">
                  <c:v>3653</c:v>
                </c:pt>
                <c:pt idx="16">
                  <c:v>4022</c:v>
                </c:pt>
                <c:pt idx="17">
                  <c:v>3656</c:v>
                </c:pt>
                <c:pt idx="18">
                  <c:v>4054</c:v>
                </c:pt>
                <c:pt idx="19">
                  <c:v>3842</c:v>
                </c:pt>
                <c:pt idx="20">
                  <c:v>3717</c:v>
                </c:pt>
                <c:pt idx="21">
                  <c:v>3950</c:v>
                </c:pt>
                <c:pt idx="22">
                  <c:v>3655</c:v>
                </c:pt>
                <c:pt idx="23">
                  <c:v>3653</c:v>
                </c:pt>
                <c:pt idx="24">
                  <c:v>3956</c:v>
                </c:pt>
                <c:pt idx="25">
                  <c:v>3825</c:v>
                </c:pt>
                <c:pt idx="26">
                  <c:v>3523</c:v>
                </c:pt>
                <c:pt idx="27">
                  <c:v>3006</c:v>
                </c:pt>
                <c:pt idx="28">
                  <c:v>3783</c:v>
                </c:pt>
                <c:pt idx="29">
                  <c:v>3829</c:v>
                </c:pt>
                <c:pt idx="30">
                  <c:v>3555</c:v>
                </c:pt>
                <c:pt idx="31">
                  <c:v>3539</c:v>
                </c:pt>
                <c:pt idx="32">
                  <c:v>3846</c:v>
                </c:pt>
                <c:pt idx="33">
                  <c:v>4359</c:v>
                </c:pt>
                <c:pt idx="34">
                  <c:v>3865</c:v>
                </c:pt>
                <c:pt idx="35">
                  <c:v>4084</c:v>
                </c:pt>
                <c:pt idx="36">
                  <c:v>3934</c:v>
                </c:pt>
                <c:pt idx="37">
                  <c:v>3602</c:v>
                </c:pt>
                <c:pt idx="38">
                  <c:v>4152</c:v>
                </c:pt>
                <c:pt idx="39">
                  <c:v>3830</c:v>
                </c:pt>
                <c:pt idx="40">
                  <c:v>4135</c:v>
                </c:pt>
                <c:pt idx="41">
                  <c:v>4647</c:v>
                </c:pt>
                <c:pt idx="42">
                  <c:v>4352</c:v>
                </c:pt>
                <c:pt idx="43">
                  <c:v>4520</c:v>
                </c:pt>
                <c:pt idx="44">
                  <c:v>4282</c:v>
                </c:pt>
                <c:pt idx="45">
                  <c:v>4402</c:v>
                </c:pt>
                <c:pt idx="46">
                  <c:v>3810</c:v>
                </c:pt>
                <c:pt idx="47">
                  <c:v>3569</c:v>
                </c:pt>
                <c:pt idx="48">
                  <c:v>3326</c:v>
                </c:pt>
                <c:pt idx="49">
                  <c:v>3047</c:v>
                </c:pt>
                <c:pt idx="50">
                  <c:v>5277</c:v>
                </c:pt>
                <c:pt idx="51">
                  <c:v>4230</c:v>
                </c:pt>
                <c:pt idx="52">
                  <c:v>4138</c:v>
                </c:pt>
                <c:pt idx="53">
                  <c:v>3868</c:v>
                </c:pt>
                <c:pt idx="54">
                  <c:v>3691</c:v>
                </c:pt>
                <c:pt idx="55">
                  <c:v>3953</c:v>
                </c:pt>
                <c:pt idx="56">
                  <c:v>3948</c:v>
                </c:pt>
                <c:pt idx="57">
                  <c:v>4318</c:v>
                </c:pt>
                <c:pt idx="58">
                  <c:v>3816</c:v>
                </c:pt>
                <c:pt idx="59">
                  <c:v>3505</c:v>
                </c:pt>
                <c:pt idx="60">
                  <c:v>3820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A9-46C1-A7ED-6F7AAFAC997A}"/>
            </c:ext>
          </c:extLst>
        </c:ser>
        <c:ser>
          <c:idx val="1"/>
          <c:order val="1"/>
          <c:tx>
            <c:strRef>
              <c:f>'age 50-59'!$G$6</c:f>
              <c:strCache>
                <c:ptCount val="1"/>
                <c:pt idx="0">
                  <c:v>Average</c:v>
                </c:pt>
              </c:strCache>
            </c:strRef>
          </c:tx>
          <c:val>
            <c:numRef>
              <c:f>'age 50-59'!$G$7:$G$67</c:f>
            </c:numRef>
          </c:val>
          <c:smooth val="0"/>
          <c:extLst>
            <c:ext xmlns:c16="http://schemas.microsoft.com/office/drawing/2014/chart" uri="{C3380CC4-5D6E-409C-BE32-E72D297353CC}">
              <c16:uniqueId val="{00000001-3DA9-46C1-A7ED-6F7AAFAC997A}"/>
            </c:ext>
          </c:extLst>
        </c:ser>
        <c:ser>
          <c:idx val="2"/>
          <c:order val="2"/>
          <c:tx>
            <c:strRef>
              <c:f>'age 50-59'!$J$6</c:f>
              <c:strCache>
                <c:ptCount val="1"/>
                <c:pt idx="0">
                  <c:v>Average Presentations Per Month Over Time</c:v>
                </c:pt>
              </c:strCache>
            </c:strRef>
          </c:tx>
          <c:dLbls>
            <c:dLbl>
              <c:idx val="12"/>
              <c:layout>
                <c:manualLayout>
                  <c:x val="-2.2430629657093252E-2"/>
                  <c:y val="0.5149332128384716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A9-46C1-A7ED-6F7AAFAC997A}"/>
                </c:ext>
              </c:extLst>
            </c:dLbl>
            <c:dLbl>
              <c:idx val="24"/>
              <c:layout>
                <c:manualLayout>
                  <c:x val="-2.2430629657093252E-2"/>
                  <c:y val="0.5201171042428858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A9-46C1-A7ED-6F7AAFAC997A}"/>
                </c:ext>
              </c:extLst>
            </c:dLbl>
            <c:dLbl>
              <c:idx val="37"/>
              <c:layout>
                <c:manualLayout>
                  <c:x val="-2.1533404470809651E-2"/>
                  <c:y val="0.51666117663994304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A9-46C1-A7ED-6F7AAFAC997A}"/>
                </c:ext>
              </c:extLst>
            </c:dLbl>
            <c:dLbl>
              <c:idx val="49"/>
              <c:layout>
                <c:manualLayout>
                  <c:x val="-2.1533404470809651E-2"/>
                  <c:y val="0.5270289594487713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A9-46C1-A7ED-6F7AAFAC99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'age 50-59'!$J$7:$J$67</c:f>
              <c:numCache>
                <c:formatCode>0.0</c:formatCode>
                <c:ptCount val="61"/>
                <c:pt idx="12">
                  <c:v>3683.5384615384614</c:v>
                </c:pt>
                <c:pt idx="13">
                  <c:v>3676.1428571428573</c:v>
                </c:pt>
                <c:pt idx="14">
                  <c:v>3703.8666666666668</c:v>
                </c:pt>
                <c:pt idx="15">
                  <c:v>3700.6875</c:v>
                </c:pt>
                <c:pt idx="16">
                  <c:v>3719.5882352941176</c:v>
                </c:pt>
                <c:pt idx="17">
                  <c:v>3716.0555555555557</c:v>
                </c:pt>
                <c:pt idx="18">
                  <c:v>3733.8421052631579</c:v>
                </c:pt>
                <c:pt idx="19">
                  <c:v>3739.25</c:v>
                </c:pt>
                <c:pt idx="20">
                  <c:v>3738.1904761904761</c:v>
                </c:pt>
                <c:pt idx="21">
                  <c:v>3747.818181818182</c:v>
                </c:pt>
                <c:pt idx="22">
                  <c:v>3743.782608695652</c:v>
                </c:pt>
                <c:pt idx="23">
                  <c:v>3740</c:v>
                </c:pt>
                <c:pt idx="24">
                  <c:v>3748.64</c:v>
                </c:pt>
                <c:pt idx="25">
                  <c:v>3751.5769230769229</c:v>
                </c:pt>
                <c:pt idx="26">
                  <c:v>3743.1111111111113</c:v>
                </c:pt>
                <c:pt idx="27">
                  <c:v>3716.7857142857142</c:v>
                </c:pt>
                <c:pt idx="28">
                  <c:v>3719.0689655172414</c:v>
                </c:pt>
                <c:pt idx="29">
                  <c:v>3722.7333333333331</c:v>
                </c:pt>
                <c:pt idx="30">
                  <c:v>3717.3225806451615</c:v>
                </c:pt>
                <c:pt idx="31">
                  <c:v>3711.75</c:v>
                </c:pt>
                <c:pt idx="32">
                  <c:v>3715.818181818182</c:v>
                </c:pt>
                <c:pt idx="33">
                  <c:v>3734.7352941176468</c:v>
                </c:pt>
                <c:pt idx="34">
                  <c:v>3738.457142857143</c:v>
                </c:pt>
                <c:pt idx="35">
                  <c:v>3748.0555555555557</c:v>
                </c:pt>
                <c:pt idx="36">
                  <c:v>3753.0810810810813</c:v>
                </c:pt>
                <c:pt idx="37">
                  <c:v>3749.1052631578946</c:v>
                </c:pt>
                <c:pt idx="38">
                  <c:v>3759.4358974358975</c:v>
                </c:pt>
                <c:pt idx="39">
                  <c:v>3761.2</c:v>
                </c:pt>
                <c:pt idx="40">
                  <c:v>3770.3170731707319</c:v>
                </c:pt>
                <c:pt idx="41">
                  <c:v>3791.1904761904761</c:v>
                </c:pt>
                <c:pt idx="42">
                  <c:v>3804.2325581395348</c:v>
                </c:pt>
                <c:pt idx="43">
                  <c:v>3820.5</c:v>
                </c:pt>
                <c:pt idx="44">
                  <c:v>3830.7555555555555</c:v>
                </c:pt>
                <c:pt idx="45">
                  <c:v>3843.1739130434785</c:v>
                </c:pt>
                <c:pt idx="46">
                  <c:v>3842.4680851063831</c:v>
                </c:pt>
                <c:pt idx="47">
                  <c:v>3836.7708333333335</c:v>
                </c:pt>
                <c:pt idx="48">
                  <c:v>3826.3469387755104</c:v>
                </c:pt>
                <c:pt idx="49">
                  <c:v>3810.76</c:v>
                </c:pt>
                <c:pt idx="50">
                  <c:v>3839.5098039215686</c:v>
                </c:pt>
                <c:pt idx="51">
                  <c:v>3847.0192307692309</c:v>
                </c:pt>
                <c:pt idx="52">
                  <c:v>3852.5094339622642</c:v>
                </c:pt>
                <c:pt idx="53">
                  <c:v>3852.7962962962961</c:v>
                </c:pt>
                <c:pt idx="54">
                  <c:v>3849.8545454545456</c:v>
                </c:pt>
                <c:pt idx="55">
                  <c:v>3851.6964285714284</c:v>
                </c:pt>
                <c:pt idx="56">
                  <c:v>3853.3859649122805</c:v>
                </c:pt>
                <c:pt idx="57">
                  <c:v>3861.3965517241381</c:v>
                </c:pt>
                <c:pt idx="58">
                  <c:v>3860.6271186440677</c:v>
                </c:pt>
                <c:pt idx="59">
                  <c:v>3854.7</c:v>
                </c:pt>
                <c:pt idx="60">
                  <c:v>3854.1311475409834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A9-46C1-A7ED-6F7AAFAC997A}"/>
            </c:ext>
          </c:extLst>
        </c:ser>
        <c:ser>
          <c:idx val="3"/>
          <c:order val="3"/>
          <c:tx>
            <c:strRef>
              <c:f>'age 50-59'!$I$6</c:f>
              <c:strCache>
                <c:ptCount val="1"/>
                <c:pt idx="0">
                  <c:v>Vic Jabs/4000</c:v>
                </c:pt>
              </c:strCache>
            </c:strRef>
          </c:tx>
          <c:val>
            <c:numRef>
              <c:f>'age 50-59'!$I$7:$I$67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0.9405</c:v>
                </c:pt>
                <c:pt idx="38">
                  <c:v>24.766249999999999</c:v>
                </c:pt>
                <c:pt idx="39">
                  <c:v>133.41849999999999</c:v>
                </c:pt>
                <c:pt idx="40">
                  <c:v>283.66475000000003</c:v>
                </c:pt>
                <c:pt idx="41">
                  <c:v>561.86649999999997</c:v>
                </c:pt>
                <c:pt idx="42">
                  <c:v>832.18650000000002</c:v>
                </c:pt>
                <c:pt idx="43">
                  <c:v>1233.6189999999999</c:v>
                </c:pt>
                <c:pt idx="44">
                  <c:v>1812.069</c:v>
                </c:pt>
                <c:pt idx="45">
                  <c:v>2462.6305000000002</c:v>
                </c:pt>
                <c:pt idx="46">
                  <c:v>2670.2882500000001</c:v>
                </c:pt>
                <c:pt idx="47">
                  <c:v>2828.0072500000001</c:v>
                </c:pt>
                <c:pt idx="48">
                  <c:v>3275.3375000000001</c:v>
                </c:pt>
                <c:pt idx="49">
                  <c:v>3573.3975</c:v>
                </c:pt>
                <c:pt idx="50">
                  <c:v>3719.8312500000002</c:v>
                </c:pt>
                <c:pt idx="51">
                  <c:v>3796.1282500000002</c:v>
                </c:pt>
                <c:pt idx="52">
                  <c:v>3885.08025</c:v>
                </c:pt>
                <c:pt idx="53">
                  <c:v>3952.35925</c:v>
                </c:pt>
                <c:pt idx="54">
                  <c:v>4071.92425</c:v>
                </c:pt>
                <c:pt idx="55">
                  <c:v>4124.8872499999998</c:v>
                </c:pt>
                <c:pt idx="56">
                  <c:v>4142.6802500000003</c:v>
                </c:pt>
                <c:pt idx="57">
                  <c:v>4159.9767499999998</c:v>
                </c:pt>
                <c:pt idx="58">
                  <c:v>4180.62</c:v>
                </c:pt>
                <c:pt idx="59">
                  <c:v>4196.6217500000002</c:v>
                </c:pt>
                <c:pt idx="60">
                  <c:v>4205.7847499999998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A9-46C1-A7ED-6F7AAFAC9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361919"/>
        <c:axId val="1"/>
      </c:lineChart>
      <c:catAx>
        <c:axId val="1180361919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month</a:t>
                </a:r>
              </a:p>
            </c:rich>
          </c:tx>
          <c:layout>
            <c:manualLayout>
              <c:xMode val="edge"/>
              <c:yMode val="edge"/>
              <c:x val="0.49785814333789857"/>
              <c:y val="0.95523777240500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no. of patients</a:t>
                </a:r>
              </a:p>
            </c:rich>
          </c:tx>
          <c:layout>
            <c:manualLayout>
              <c:xMode val="edge"/>
              <c:yMode val="edge"/>
              <c:x val="1.024844632708472E-2"/>
              <c:y val="0.48230647128652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361919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1102362204722" footer="0.51181102362204722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Cardaic condition and admission numbers to public hospitals in Victoria 
each month from January 2018 to January 2023 
age group 60-69 years old</a:t>
            </a:r>
          </a:p>
        </c:rich>
      </c:tx>
      <c:layout>
        <c:manualLayout>
          <c:xMode val="edge"/>
          <c:yMode val="edge"/>
          <c:x val="0.33510643523206429"/>
          <c:y val="2.6749781277340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155260682429131E-2"/>
          <c:y val="0.16975847312488232"/>
          <c:w val="0.92550913347579233"/>
          <c:h val="0.72224514020404473"/>
        </c:manualLayout>
      </c:layout>
      <c:lineChart>
        <c:grouping val="standard"/>
        <c:varyColors val="0"/>
        <c:ser>
          <c:idx val="0"/>
          <c:order val="0"/>
          <c:tx>
            <c:strRef>
              <c:f>'age 60-69'!$E$6</c:f>
              <c:strCache>
                <c:ptCount val="1"/>
                <c:pt idx="0">
                  <c:v>Average Presentations Per Month Over Time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strRef>
              <c:f>'age 60-69'!$B$7:$B$67</c:f>
              <c:strCache>
                <c:ptCount val="61"/>
                <c:pt idx="0">
                  <c:v>2018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2019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2020 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2021 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2022 January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2023 January</c:v>
                </c:pt>
              </c:strCache>
            </c:strRef>
          </c:cat>
          <c:val>
            <c:numRef>
              <c:f>'age 60-69'!$E$7:$E$67</c:f>
              <c:numCache>
                <c:formatCode>General</c:formatCode>
                <c:ptCount val="61"/>
                <c:pt idx="0">
                  <c:v>3572</c:v>
                </c:pt>
                <c:pt idx="1">
                  <c:v>3572</c:v>
                </c:pt>
                <c:pt idx="2">
                  <c:v>4091</c:v>
                </c:pt>
                <c:pt idx="3">
                  <c:v>4078</c:v>
                </c:pt>
                <c:pt idx="4">
                  <c:v>4644</c:v>
                </c:pt>
                <c:pt idx="5">
                  <c:v>4245</c:v>
                </c:pt>
                <c:pt idx="6">
                  <c:v>4502</c:v>
                </c:pt>
                <c:pt idx="7">
                  <c:v>4654</c:v>
                </c:pt>
                <c:pt idx="8">
                  <c:v>4425</c:v>
                </c:pt>
                <c:pt idx="9">
                  <c:v>4683</c:v>
                </c:pt>
                <c:pt idx="10">
                  <c:v>4515</c:v>
                </c:pt>
                <c:pt idx="11">
                  <c:v>4430</c:v>
                </c:pt>
                <c:pt idx="12">
                  <c:v>4441</c:v>
                </c:pt>
                <c:pt idx="13">
                  <c:v>4177</c:v>
                </c:pt>
                <c:pt idx="14">
                  <c:v>4578</c:v>
                </c:pt>
                <c:pt idx="15">
                  <c:v>4280</c:v>
                </c:pt>
                <c:pt idx="16">
                  <c:v>4731</c:v>
                </c:pt>
                <c:pt idx="17">
                  <c:v>4354</c:v>
                </c:pt>
                <c:pt idx="18">
                  <c:v>4553</c:v>
                </c:pt>
                <c:pt idx="19">
                  <c:v>4399</c:v>
                </c:pt>
                <c:pt idx="20">
                  <c:v>4486</c:v>
                </c:pt>
                <c:pt idx="21">
                  <c:v>4598</c:v>
                </c:pt>
                <c:pt idx="22">
                  <c:v>4423</c:v>
                </c:pt>
                <c:pt idx="23">
                  <c:v>4484</c:v>
                </c:pt>
                <c:pt idx="24">
                  <c:v>4650</c:v>
                </c:pt>
                <c:pt idx="25">
                  <c:v>4474</c:v>
                </c:pt>
                <c:pt idx="26">
                  <c:v>3980</c:v>
                </c:pt>
                <c:pt idx="27">
                  <c:v>3448</c:v>
                </c:pt>
                <c:pt idx="28">
                  <c:v>4147</c:v>
                </c:pt>
                <c:pt idx="29">
                  <c:v>4387</c:v>
                </c:pt>
                <c:pt idx="30">
                  <c:v>4205</c:v>
                </c:pt>
                <c:pt idx="31">
                  <c:v>3922</c:v>
                </c:pt>
                <c:pt idx="32">
                  <c:v>4258</c:v>
                </c:pt>
                <c:pt idx="33">
                  <c:v>4886</c:v>
                </c:pt>
                <c:pt idx="34">
                  <c:v>4500</c:v>
                </c:pt>
                <c:pt idx="35">
                  <c:v>4446</c:v>
                </c:pt>
                <c:pt idx="36">
                  <c:v>4297</c:v>
                </c:pt>
                <c:pt idx="37">
                  <c:v>4231</c:v>
                </c:pt>
                <c:pt idx="38">
                  <c:v>4667</c:v>
                </c:pt>
                <c:pt idx="39">
                  <c:v>4259</c:v>
                </c:pt>
                <c:pt idx="40">
                  <c:v>4638</c:v>
                </c:pt>
                <c:pt idx="41">
                  <c:v>4945</c:v>
                </c:pt>
                <c:pt idx="42">
                  <c:v>4787</c:v>
                </c:pt>
                <c:pt idx="43">
                  <c:v>4671</c:v>
                </c:pt>
                <c:pt idx="44">
                  <c:v>4480</c:v>
                </c:pt>
                <c:pt idx="45">
                  <c:v>4468</c:v>
                </c:pt>
                <c:pt idx="46">
                  <c:v>3977</c:v>
                </c:pt>
                <c:pt idx="47">
                  <c:v>3992</c:v>
                </c:pt>
                <c:pt idx="48">
                  <c:v>3613</c:v>
                </c:pt>
                <c:pt idx="49">
                  <c:v>3576</c:v>
                </c:pt>
                <c:pt idx="50">
                  <c:v>5161</c:v>
                </c:pt>
                <c:pt idx="51">
                  <c:v>4437</c:v>
                </c:pt>
                <c:pt idx="52">
                  <c:v>4410</c:v>
                </c:pt>
                <c:pt idx="53">
                  <c:v>4312</c:v>
                </c:pt>
                <c:pt idx="54">
                  <c:v>4153</c:v>
                </c:pt>
                <c:pt idx="55">
                  <c:v>4279</c:v>
                </c:pt>
                <c:pt idx="56">
                  <c:v>4368</c:v>
                </c:pt>
                <c:pt idx="57">
                  <c:v>4802</c:v>
                </c:pt>
                <c:pt idx="58">
                  <c:v>4388</c:v>
                </c:pt>
                <c:pt idx="59">
                  <c:v>4437</c:v>
                </c:pt>
                <c:pt idx="60">
                  <c:v>4384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A-479A-A8D8-F679F7E685F7}"/>
            </c:ext>
          </c:extLst>
        </c:ser>
        <c:ser>
          <c:idx val="1"/>
          <c:order val="1"/>
          <c:tx>
            <c:strRef>
              <c:f>'age 60-69'!$G$6</c:f>
              <c:strCache>
                <c:ptCount val="1"/>
                <c:pt idx="0">
                  <c:v>Average</c:v>
                </c:pt>
              </c:strCache>
            </c:strRef>
          </c:tx>
          <c:val>
            <c:numRef>
              <c:f>'age 60-69'!$G$7:$G$67</c:f>
            </c:numRef>
          </c:val>
          <c:smooth val="0"/>
          <c:extLst>
            <c:ext xmlns:c16="http://schemas.microsoft.com/office/drawing/2014/chart" uri="{C3380CC4-5D6E-409C-BE32-E72D297353CC}">
              <c16:uniqueId val="{00000001-157A-479A-A8D8-F679F7E685F7}"/>
            </c:ext>
          </c:extLst>
        </c:ser>
        <c:ser>
          <c:idx val="2"/>
          <c:order val="2"/>
          <c:tx>
            <c:strRef>
              <c:f>'age 60-69'!$J$6</c:f>
              <c:strCache>
                <c:ptCount val="1"/>
                <c:pt idx="0">
                  <c:v>Average Presentations Per Month Over Time</c:v>
                </c:pt>
              </c:strCache>
            </c:strRef>
          </c:tx>
          <c:dLbls>
            <c:dLbl>
              <c:idx val="12"/>
              <c:layout>
                <c:manualLayout>
                  <c:x val="-1.9991582756589289E-2"/>
                  <c:y val="0.5957043863579059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7A-479A-A8D8-F679F7E685F7}"/>
                </c:ext>
              </c:extLst>
            </c:dLbl>
            <c:dLbl>
              <c:idx val="24"/>
              <c:layout>
                <c:manualLayout>
                  <c:x val="-1.9991582756589348E-2"/>
                  <c:y val="0.60443905477957616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7A-479A-A8D8-F679F7E685F7}"/>
                </c:ext>
              </c:extLst>
            </c:dLbl>
            <c:dLbl>
              <c:idx val="37"/>
              <c:layout>
                <c:manualLayout>
                  <c:x val="-2.0791246066852859E-2"/>
                  <c:y val="0.5939574526735719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7A-479A-A8D8-F679F7E685F7}"/>
                </c:ext>
              </c:extLst>
            </c:dLbl>
            <c:dLbl>
              <c:idx val="49"/>
              <c:layout>
                <c:manualLayout>
                  <c:x val="-1.9191919446325836E-2"/>
                  <c:y val="0.59395745267357181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7A-479A-A8D8-F679F7E685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'age 60-69'!$J$7:$J$67</c:f>
              <c:numCache>
                <c:formatCode>0.0</c:formatCode>
                <c:ptCount val="61"/>
                <c:pt idx="12">
                  <c:v>4296.3076923076924</c:v>
                </c:pt>
                <c:pt idx="13">
                  <c:v>4287.7857142857147</c:v>
                </c:pt>
                <c:pt idx="14">
                  <c:v>4307.1333333333332</c:v>
                </c:pt>
                <c:pt idx="15">
                  <c:v>4305.4375</c:v>
                </c:pt>
                <c:pt idx="16">
                  <c:v>4330.4705882352937</c:v>
                </c:pt>
                <c:pt idx="17">
                  <c:v>4331.7777777777774</c:v>
                </c:pt>
                <c:pt idx="18">
                  <c:v>4343.4210526315792</c:v>
                </c:pt>
                <c:pt idx="19">
                  <c:v>4346.2</c:v>
                </c:pt>
                <c:pt idx="20">
                  <c:v>4352.8571428571431</c:v>
                </c:pt>
                <c:pt idx="21">
                  <c:v>4364</c:v>
                </c:pt>
                <c:pt idx="22">
                  <c:v>4366.565217391304</c:v>
                </c:pt>
                <c:pt idx="23">
                  <c:v>4371.458333333333</c:v>
                </c:pt>
                <c:pt idx="24">
                  <c:v>4382.6000000000004</c:v>
                </c:pt>
                <c:pt idx="25">
                  <c:v>4386.1153846153848</c:v>
                </c:pt>
                <c:pt idx="26">
                  <c:v>4371.0740740740739</c:v>
                </c:pt>
                <c:pt idx="27">
                  <c:v>4338.1071428571431</c:v>
                </c:pt>
                <c:pt idx="28">
                  <c:v>4331.5172413793107</c:v>
                </c:pt>
                <c:pt idx="29">
                  <c:v>4333.3666666666668</c:v>
                </c:pt>
                <c:pt idx="30">
                  <c:v>4329.2258064516127</c:v>
                </c:pt>
                <c:pt idx="31">
                  <c:v>4316.5</c:v>
                </c:pt>
                <c:pt idx="32">
                  <c:v>4314.727272727273</c:v>
                </c:pt>
                <c:pt idx="33">
                  <c:v>4331.5294117647063</c:v>
                </c:pt>
                <c:pt idx="34">
                  <c:v>4336.3428571428567</c:v>
                </c:pt>
                <c:pt idx="35">
                  <c:v>4339.3888888888887</c:v>
                </c:pt>
                <c:pt idx="36">
                  <c:v>4338.2432432432433</c:v>
                </c:pt>
                <c:pt idx="37">
                  <c:v>4335.4210526315792</c:v>
                </c:pt>
                <c:pt idx="38">
                  <c:v>4343.9230769230771</c:v>
                </c:pt>
                <c:pt idx="39">
                  <c:v>4341.8</c:v>
                </c:pt>
                <c:pt idx="40">
                  <c:v>4349.0243902439024</c:v>
                </c:pt>
                <c:pt idx="41">
                  <c:v>4363.2142857142853</c:v>
                </c:pt>
                <c:pt idx="42">
                  <c:v>4373.0697674418607</c:v>
                </c:pt>
                <c:pt idx="43">
                  <c:v>4379.840909090909</c:v>
                </c:pt>
                <c:pt idx="44">
                  <c:v>4382.0666666666666</c:v>
                </c:pt>
                <c:pt idx="45">
                  <c:v>4383.934782608696</c:v>
                </c:pt>
                <c:pt idx="46">
                  <c:v>4375.2765957446809</c:v>
                </c:pt>
                <c:pt idx="47">
                  <c:v>4367.291666666667</c:v>
                </c:pt>
                <c:pt idx="48">
                  <c:v>4351.8979591836733</c:v>
                </c:pt>
                <c:pt idx="49">
                  <c:v>4336.38</c:v>
                </c:pt>
                <c:pt idx="50">
                  <c:v>4352.5490196078435</c:v>
                </c:pt>
                <c:pt idx="51">
                  <c:v>4354.1730769230771</c:v>
                </c:pt>
                <c:pt idx="52">
                  <c:v>4355.2264150943392</c:v>
                </c:pt>
                <c:pt idx="53">
                  <c:v>4354.4259259259261</c:v>
                </c:pt>
                <c:pt idx="54">
                  <c:v>4350.7636363636366</c:v>
                </c:pt>
                <c:pt idx="55">
                  <c:v>4349.4821428571431</c:v>
                </c:pt>
                <c:pt idx="56">
                  <c:v>4349.8070175438597</c:v>
                </c:pt>
                <c:pt idx="57">
                  <c:v>4357.6034482758623</c:v>
                </c:pt>
                <c:pt idx="58">
                  <c:v>4358.1186440677966</c:v>
                </c:pt>
                <c:pt idx="59">
                  <c:v>4359.4333333333334</c:v>
                </c:pt>
                <c:pt idx="60">
                  <c:v>4359.8360655737706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7A-479A-A8D8-F679F7E685F7}"/>
            </c:ext>
          </c:extLst>
        </c:ser>
        <c:ser>
          <c:idx val="3"/>
          <c:order val="3"/>
          <c:tx>
            <c:strRef>
              <c:f>'age 60-69'!$I$6</c:f>
              <c:strCache>
                <c:ptCount val="1"/>
                <c:pt idx="0">
                  <c:v>Vic Jabs/6000</c:v>
                </c:pt>
              </c:strCache>
            </c:strRef>
          </c:tx>
          <c:val>
            <c:numRef>
              <c:f>'age 60-69'!$I$7:$I$67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1.254</c:v>
                </c:pt>
                <c:pt idx="38">
                  <c:v>33.021666666666668</c:v>
                </c:pt>
                <c:pt idx="39">
                  <c:v>177.89133333333334</c:v>
                </c:pt>
                <c:pt idx="40">
                  <c:v>378.21966666666668</c:v>
                </c:pt>
                <c:pt idx="41">
                  <c:v>749.15533333333337</c:v>
                </c:pt>
                <c:pt idx="42">
                  <c:v>1109.5820000000001</c:v>
                </c:pt>
                <c:pt idx="43">
                  <c:v>1644.8253333333334</c:v>
                </c:pt>
                <c:pt idx="44">
                  <c:v>2416.0920000000001</c:v>
                </c:pt>
                <c:pt idx="45">
                  <c:v>3283.5073333333335</c:v>
                </c:pt>
                <c:pt idx="46">
                  <c:v>3560.3843333333334</c:v>
                </c:pt>
                <c:pt idx="47">
                  <c:v>3770.6763333333333</c:v>
                </c:pt>
                <c:pt idx="48">
                  <c:v>4367.1166666666668</c:v>
                </c:pt>
                <c:pt idx="49">
                  <c:v>4764.53</c:v>
                </c:pt>
                <c:pt idx="50">
                  <c:v>4959.7749999999996</c:v>
                </c:pt>
                <c:pt idx="51">
                  <c:v>5061.5043333333333</c:v>
                </c:pt>
                <c:pt idx="52">
                  <c:v>5180.107</c:v>
                </c:pt>
                <c:pt idx="53">
                  <c:v>5269.8123333333333</c:v>
                </c:pt>
                <c:pt idx="54">
                  <c:v>5429.2323333333334</c:v>
                </c:pt>
                <c:pt idx="55">
                  <c:v>5499.849666666667</c:v>
                </c:pt>
                <c:pt idx="56">
                  <c:v>5523.5736666666662</c:v>
                </c:pt>
                <c:pt idx="57">
                  <c:v>5546.635666666667</c:v>
                </c:pt>
                <c:pt idx="58">
                  <c:v>5574.16</c:v>
                </c:pt>
                <c:pt idx="59">
                  <c:v>5595.4956666666667</c:v>
                </c:pt>
                <c:pt idx="60">
                  <c:v>5607.7129999999997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57A-479A-A8D8-F679F7E68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362751"/>
        <c:axId val="1"/>
      </c:lineChart>
      <c:catAx>
        <c:axId val="1180362751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month</a:t>
                </a:r>
              </a:p>
            </c:rich>
          </c:tx>
          <c:layout>
            <c:manualLayout>
              <c:xMode val="edge"/>
              <c:yMode val="edge"/>
              <c:x val="0.49809220104684609"/>
              <c:y val="0.95579161095429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no. of patients</a:t>
                </a:r>
              </a:p>
            </c:rich>
          </c:tx>
          <c:layout>
            <c:manualLayout>
              <c:xMode val="edge"/>
              <c:yMode val="edge"/>
              <c:x val="9.1349036025007418E-3"/>
              <c:y val="0.482525572668196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362751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1102362204722" footer="0.51181102362204722"/>
    <c:pageSetup firstPageNumber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Cardaic conditions and admission numbers to public hospitals in Victoria 
for each month from January 2018 to January 2023 
age group 70-79</a:t>
            </a:r>
          </a:p>
        </c:rich>
      </c:tx>
      <c:layout>
        <c:manualLayout>
          <c:xMode val="edge"/>
          <c:yMode val="edge"/>
          <c:x val="0.34339506674822357"/>
          <c:y val="2.8136819828676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205670810220469E-2"/>
          <c:y val="0.18875167800650619"/>
          <c:w val="0.9302720996325593"/>
          <c:h val="0.68818158378769645"/>
        </c:manualLayout>
      </c:layout>
      <c:lineChart>
        <c:grouping val="standard"/>
        <c:varyColors val="0"/>
        <c:ser>
          <c:idx val="0"/>
          <c:order val="0"/>
          <c:tx>
            <c:strRef>
              <c:f>'age 70-79'!$E$6</c:f>
              <c:strCache>
                <c:ptCount val="1"/>
                <c:pt idx="0">
                  <c:v>Monthly Presentations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strRef>
              <c:f>'age 70-79'!$B$7:$B$67</c:f>
              <c:strCache>
                <c:ptCount val="61"/>
                <c:pt idx="0">
                  <c:v>2018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2019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2020 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2021 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2022 January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2023 January</c:v>
                </c:pt>
              </c:strCache>
            </c:strRef>
          </c:cat>
          <c:val>
            <c:numRef>
              <c:f>'age 70-79'!$E$7:$E$67</c:f>
              <c:numCache>
                <c:formatCode>General</c:formatCode>
                <c:ptCount val="61"/>
                <c:pt idx="0">
                  <c:v>4065</c:v>
                </c:pt>
                <c:pt idx="1">
                  <c:v>4057</c:v>
                </c:pt>
                <c:pt idx="2">
                  <c:v>4496</c:v>
                </c:pt>
                <c:pt idx="3">
                  <c:v>4511</c:v>
                </c:pt>
                <c:pt idx="4">
                  <c:v>5337</c:v>
                </c:pt>
                <c:pt idx="5">
                  <c:v>4837</c:v>
                </c:pt>
                <c:pt idx="6">
                  <c:v>5201</c:v>
                </c:pt>
                <c:pt idx="7">
                  <c:v>5193</c:v>
                </c:pt>
                <c:pt idx="8">
                  <c:v>4973</c:v>
                </c:pt>
                <c:pt idx="9">
                  <c:v>5480</c:v>
                </c:pt>
                <c:pt idx="10">
                  <c:v>5269</c:v>
                </c:pt>
                <c:pt idx="11">
                  <c:v>5082</c:v>
                </c:pt>
                <c:pt idx="12">
                  <c:v>4964</c:v>
                </c:pt>
                <c:pt idx="13">
                  <c:v>4763</c:v>
                </c:pt>
                <c:pt idx="14">
                  <c:v>5197</c:v>
                </c:pt>
                <c:pt idx="15">
                  <c:v>5037</c:v>
                </c:pt>
                <c:pt idx="16">
                  <c:v>5239</c:v>
                </c:pt>
                <c:pt idx="17">
                  <c:v>4953</c:v>
                </c:pt>
                <c:pt idx="18">
                  <c:v>5411</c:v>
                </c:pt>
                <c:pt idx="19">
                  <c:v>5007</c:v>
                </c:pt>
                <c:pt idx="20">
                  <c:v>5031</c:v>
                </c:pt>
                <c:pt idx="21">
                  <c:v>5364</c:v>
                </c:pt>
                <c:pt idx="22">
                  <c:v>4957</c:v>
                </c:pt>
                <c:pt idx="23">
                  <c:v>5116</c:v>
                </c:pt>
                <c:pt idx="24">
                  <c:v>5102</c:v>
                </c:pt>
                <c:pt idx="25">
                  <c:v>4860</c:v>
                </c:pt>
                <c:pt idx="26">
                  <c:v>4370</c:v>
                </c:pt>
                <c:pt idx="27">
                  <c:v>3909</c:v>
                </c:pt>
                <c:pt idx="28">
                  <c:v>4725</c:v>
                </c:pt>
                <c:pt idx="29">
                  <c:v>4981</c:v>
                </c:pt>
                <c:pt idx="30">
                  <c:v>4874</c:v>
                </c:pt>
                <c:pt idx="31">
                  <c:v>4351</c:v>
                </c:pt>
                <c:pt idx="32">
                  <c:v>4727</c:v>
                </c:pt>
                <c:pt idx="33">
                  <c:v>5324</c:v>
                </c:pt>
                <c:pt idx="34">
                  <c:v>4944</c:v>
                </c:pt>
                <c:pt idx="35">
                  <c:v>5223</c:v>
                </c:pt>
                <c:pt idx="36">
                  <c:v>4687</c:v>
                </c:pt>
                <c:pt idx="37">
                  <c:v>4631</c:v>
                </c:pt>
                <c:pt idx="38">
                  <c:v>5334</c:v>
                </c:pt>
                <c:pt idx="39">
                  <c:v>5046</c:v>
                </c:pt>
                <c:pt idx="40">
                  <c:v>5170</c:v>
                </c:pt>
                <c:pt idx="41">
                  <c:v>5401</c:v>
                </c:pt>
                <c:pt idx="42">
                  <c:v>5322</c:v>
                </c:pt>
                <c:pt idx="43">
                  <c:v>5033</c:v>
                </c:pt>
                <c:pt idx="44">
                  <c:v>4758</c:v>
                </c:pt>
                <c:pt idx="45">
                  <c:v>4571</c:v>
                </c:pt>
                <c:pt idx="46">
                  <c:v>4467</c:v>
                </c:pt>
                <c:pt idx="47">
                  <c:v>4580</c:v>
                </c:pt>
                <c:pt idx="48">
                  <c:v>3893</c:v>
                </c:pt>
                <c:pt idx="49">
                  <c:v>3973</c:v>
                </c:pt>
                <c:pt idx="50">
                  <c:v>5568</c:v>
                </c:pt>
                <c:pt idx="51">
                  <c:v>4836</c:v>
                </c:pt>
                <c:pt idx="52">
                  <c:v>4672</c:v>
                </c:pt>
                <c:pt idx="53">
                  <c:v>4524</c:v>
                </c:pt>
                <c:pt idx="54">
                  <c:v>4628</c:v>
                </c:pt>
                <c:pt idx="55">
                  <c:v>4921</c:v>
                </c:pt>
                <c:pt idx="56">
                  <c:v>5021</c:v>
                </c:pt>
                <c:pt idx="57">
                  <c:v>5445</c:v>
                </c:pt>
                <c:pt idx="58">
                  <c:v>4974</c:v>
                </c:pt>
                <c:pt idx="59">
                  <c:v>5197</c:v>
                </c:pt>
                <c:pt idx="60">
                  <c:v>4812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BE-4D55-A387-81D3500DD4DD}"/>
            </c:ext>
          </c:extLst>
        </c:ser>
        <c:ser>
          <c:idx val="1"/>
          <c:order val="1"/>
          <c:tx>
            <c:strRef>
              <c:f>'age 70-79'!$G$6</c:f>
              <c:strCache>
                <c:ptCount val="1"/>
                <c:pt idx="0">
                  <c:v>Average</c:v>
                </c:pt>
              </c:strCache>
            </c:strRef>
          </c:tx>
          <c:val>
            <c:numRef>
              <c:f>'age 70-79'!$G$7:$G$67</c:f>
            </c:numRef>
          </c:val>
          <c:smooth val="0"/>
          <c:extLst>
            <c:ext xmlns:c16="http://schemas.microsoft.com/office/drawing/2014/chart" uri="{C3380CC4-5D6E-409C-BE32-E72D297353CC}">
              <c16:uniqueId val="{00000001-F9BE-4D55-A387-81D3500DD4DD}"/>
            </c:ext>
          </c:extLst>
        </c:ser>
        <c:ser>
          <c:idx val="2"/>
          <c:order val="2"/>
          <c:tx>
            <c:strRef>
              <c:f>'age 70-79'!$J$6</c:f>
              <c:strCache>
                <c:ptCount val="1"/>
                <c:pt idx="0">
                  <c:v>Average Presentations Per Month Over Time</c:v>
                </c:pt>
              </c:strCache>
            </c:strRef>
          </c:tx>
          <c:dLbls>
            <c:dLbl>
              <c:idx val="12"/>
              <c:layout>
                <c:manualLayout>
                  <c:x val="-1.7964325078669224E-2"/>
                  <c:y val="0.65238963532110694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BE-4D55-A387-81D3500DD4DD}"/>
                </c:ext>
              </c:extLst>
            </c:dLbl>
            <c:dLbl>
              <c:idx val="24"/>
              <c:layout>
                <c:manualLayout>
                  <c:x val="-1.8712898789663399E-2"/>
                  <c:y val="0.66405681210777334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BE-4D55-A387-81D3500DD4DD}"/>
                </c:ext>
              </c:extLst>
            </c:dLbl>
            <c:dLbl>
              <c:idx val="37"/>
              <c:layout>
                <c:manualLayout>
                  <c:x val="-1.7964354547754743E-2"/>
                  <c:y val="0.65141737058888471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BE-4D55-A387-81D3500DD4DD}"/>
                </c:ext>
              </c:extLst>
            </c:dLbl>
            <c:dLbl>
              <c:idx val="49"/>
              <c:layout>
                <c:manualLayout>
                  <c:x val="-1.8712839851492313E-2"/>
                  <c:y val="0.64655604692777346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BE-4D55-A387-81D3500DD4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'age 70-79'!$J$7:$J$67</c:f>
              <c:numCache>
                <c:formatCode>0.0</c:formatCode>
                <c:ptCount val="61"/>
                <c:pt idx="12">
                  <c:v>4881.9230769230771</c:v>
                </c:pt>
                <c:pt idx="13">
                  <c:v>4873.4285714285716</c:v>
                </c:pt>
                <c:pt idx="14">
                  <c:v>4895</c:v>
                </c:pt>
                <c:pt idx="15">
                  <c:v>4903.875</c:v>
                </c:pt>
                <c:pt idx="16">
                  <c:v>4923.588235294118</c:v>
                </c:pt>
                <c:pt idx="17">
                  <c:v>4925.2222222222226</c:v>
                </c:pt>
                <c:pt idx="18">
                  <c:v>4950.7894736842109</c:v>
                </c:pt>
                <c:pt idx="19">
                  <c:v>4953.6000000000004</c:v>
                </c:pt>
                <c:pt idx="20">
                  <c:v>4957.2857142857147</c:v>
                </c:pt>
                <c:pt idx="21">
                  <c:v>4975.772727272727</c:v>
                </c:pt>
                <c:pt idx="22">
                  <c:v>4974.95652173913</c:v>
                </c:pt>
                <c:pt idx="23">
                  <c:v>4980.833333333333</c:v>
                </c:pt>
                <c:pt idx="24">
                  <c:v>4985.68</c:v>
                </c:pt>
                <c:pt idx="25">
                  <c:v>4980.8461538461543</c:v>
                </c:pt>
                <c:pt idx="26">
                  <c:v>4958.2222222222226</c:v>
                </c:pt>
                <c:pt idx="27">
                  <c:v>4920.75</c:v>
                </c:pt>
                <c:pt idx="28">
                  <c:v>4914</c:v>
                </c:pt>
                <c:pt idx="29">
                  <c:v>4916.2333333333336</c:v>
                </c:pt>
                <c:pt idx="30">
                  <c:v>4914.8709677419356</c:v>
                </c:pt>
                <c:pt idx="31">
                  <c:v>4897.25</c:v>
                </c:pt>
                <c:pt idx="32">
                  <c:v>4892.090909090909</c:v>
                </c:pt>
                <c:pt idx="33">
                  <c:v>4904.7941176470586</c:v>
                </c:pt>
                <c:pt idx="34">
                  <c:v>4905.9142857142861</c:v>
                </c:pt>
                <c:pt idx="35">
                  <c:v>4914.7222222222226</c:v>
                </c:pt>
                <c:pt idx="36">
                  <c:v>4908.5675675675675</c:v>
                </c:pt>
                <c:pt idx="37">
                  <c:v>4901.2631578947367</c:v>
                </c:pt>
                <c:pt idx="38">
                  <c:v>4912.3589743589746</c:v>
                </c:pt>
                <c:pt idx="39">
                  <c:v>4915.7</c:v>
                </c:pt>
                <c:pt idx="40">
                  <c:v>4921.9024390243903</c:v>
                </c:pt>
                <c:pt idx="41">
                  <c:v>4933.3095238095239</c:v>
                </c:pt>
                <c:pt idx="42">
                  <c:v>4942.3488372093025</c:v>
                </c:pt>
                <c:pt idx="43">
                  <c:v>4944.409090909091</c:v>
                </c:pt>
                <c:pt idx="44">
                  <c:v>4940.2666666666664</c:v>
                </c:pt>
                <c:pt idx="45">
                  <c:v>4932.239130434783</c:v>
                </c:pt>
                <c:pt idx="46">
                  <c:v>4922.3404255319147</c:v>
                </c:pt>
                <c:pt idx="47">
                  <c:v>4915.208333333333</c:v>
                </c:pt>
                <c:pt idx="48">
                  <c:v>4894.3469387755104</c:v>
                </c:pt>
                <c:pt idx="49">
                  <c:v>4875.92</c:v>
                </c:pt>
                <c:pt idx="50">
                  <c:v>4889.4901960784309</c:v>
                </c:pt>
                <c:pt idx="51">
                  <c:v>4888.4615384615381</c:v>
                </c:pt>
                <c:pt idx="52">
                  <c:v>4884.3773584905657</c:v>
                </c:pt>
                <c:pt idx="53">
                  <c:v>4877.7037037037035</c:v>
                </c:pt>
                <c:pt idx="54">
                  <c:v>4873.1636363636362</c:v>
                </c:pt>
                <c:pt idx="55">
                  <c:v>4874.0178571428569</c:v>
                </c:pt>
                <c:pt idx="56">
                  <c:v>4876.5964912280706</c:v>
                </c:pt>
                <c:pt idx="57">
                  <c:v>4886.3965517241377</c:v>
                </c:pt>
                <c:pt idx="58">
                  <c:v>4887.8813559322034</c:v>
                </c:pt>
                <c:pt idx="59">
                  <c:v>4893.0333333333338</c:v>
                </c:pt>
                <c:pt idx="60">
                  <c:v>4891.7049180327867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BE-4D55-A387-81D3500DD4DD}"/>
            </c:ext>
          </c:extLst>
        </c:ser>
        <c:ser>
          <c:idx val="3"/>
          <c:order val="3"/>
          <c:tx>
            <c:strRef>
              <c:f>'age 70-79'!$I$6</c:f>
              <c:strCache>
                <c:ptCount val="1"/>
                <c:pt idx="0">
                  <c:v>Vic Jabs/3000</c:v>
                </c:pt>
              </c:strCache>
            </c:strRef>
          </c:tx>
          <c:val>
            <c:numRef>
              <c:f>'age 70-79'!$I$7:$I$67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1.254</c:v>
                </c:pt>
                <c:pt idx="38">
                  <c:v>33.021666666666668</c:v>
                </c:pt>
                <c:pt idx="39">
                  <c:v>177.89133333333334</c:v>
                </c:pt>
                <c:pt idx="40">
                  <c:v>378.21966666666668</c:v>
                </c:pt>
                <c:pt idx="41">
                  <c:v>749.15533333333337</c:v>
                </c:pt>
                <c:pt idx="42">
                  <c:v>1109.5820000000001</c:v>
                </c:pt>
                <c:pt idx="43">
                  <c:v>1644.8253333333334</c:v>
                </c:pt>
                <c:pt idx="44">
                  <c:v>2416.0920000000001</c:v>
                </c:pt>
                <c:pt idx="45">
                  <c:v>3283.5073333333335</c:v>
                </c:pt>
                <c:pt idx="46">
                  <c:v>3560.3843333333334</c:v>
                </c:pt>
                <c:pt idx="47">
                  <c:v>3770.6763333333333</c:v>
                </c:pt>
                <c:pt idx="48">
                  <c:v>4367.1166666666668</c:v>
                </c:pt>
                <c:pt idx="49">
                  <c:v>4764.53</c:v>
                </c:pt>
                <c:pt idx="50">
                  <c:v>4959.7749999999996</c:v>
                </c:pt>
                <c:pt idx="51">
                  <c:v>5061.5043333333333</c:v>
                </c:pt>
                <c:pt idx="52">
                  <c:v>5180.107</c:v>
                </c:pt>
                <c:pt idx="53">
                  <c:v>5269.8123333333333</c:v>
                </c:pt>
                <c:pt idx="54">
                  <c:v>5429.2323333333334</c:v>
                </c:pt>
                <c:pt idx="55">
                  <c:v>5499.849666666667</c:v>
                </c:pt>
                <c:pt idx="56">
                  <c:v>5523.5736666666662</c:v>
                </c:pt>
                <c:pt idx="57">
                  <c:v>5546.635666666667</c:v>
                </c:pt>
                <c:pt idx="58">
                  <c:v>5574.16</c:v>
                </c:pt>
                <c:pt idx="59">
                  <c:v>5595.4956666666667</c:v>
                </c:pt>
                <c:pt idx="60">
                  <c:v>5607.7129999999997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9BE-4D55-A387-81D3500DD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365247"/>
        <c:axId val="1"/>
      </c:lineChart>
      <c:catAx>
        <c:axId val="1180365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month</a:t>
                </a:r>
              </a:p>
            </c:rich>
          </c:tx>
          <c:layout>
            <c:manualLayout>
              <c:xMode val="edge"/>
              <c:yMode val="edge"/>
              <c:x val="0.49821541166806327"/>
              <c:y val="0.949620234168511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no.of patients</a:t>
                </a:r>
              </a:p>
            </c:rich>
          </c:tx>
          <c:layout>
            <c:manualLayout>
              <c:xMode val="edge"/>
              <c:yMode val="edge"/>
              <c:x val="8.5511033168451604E-3"/>
              <c:y val="0.47949953601190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365247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1102362204722" footer="0.51181102362204722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Cardaic condition and admision numbers to public hospitals in Victoria 
for each month from January 2018 to January 2023 
age group 80+</a:t>
            </a:r>
          </a:p>
        </c:rich>
      </c:tx>
      <c:layout>
        <c:manualLayout>
          <c:xMode val="edge"/>
          <c:yMode val="edge"/>
          <c:x val="0.35157682568410786"/>
          <c:y val="2.74431512109021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48023845022072E-2"/>
          <c:y val="0.1789297295479243"/>
          <c:w val="0.93165652459048554"/>
          <c:h val="0.70583936257248658"/>
        </c:manualLayout>
      </c:layout>
      <c:lineChart>
        <c:grouping val="standard"/>
        <c:varyColors val="0"/>
        <c:ser>
          <c:idx val="0"/>
          <c:order val="0"/>
          <c:tx>
            <c:strRef>
              <c:f>'age 80+'!$E$6</c:f>
              <c:strCache>
                <c:ptCount val="1"/>
                <c:pt idx="0">
                  <c:v>Monthly Presentations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strRef>
              <c:f>'age 80+'!$B$7:$B$67</c:f>
              <c:strCache>
                <c:ptCount val="61"/>
                <c:pt idx="0">
                  <c:v>2018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2019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2020 January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2021 January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2022 January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2023 January</c:v>
                </c:pt>
              </c:strCache>
            </c:strRef>
          </c:cat>
          <c:val>
            <c:numRef>
              <c:f>'age 80+'!$E$7:$E$67</c:f>
              <c:numCache>
                <c:formatCode>General</c:formatCode>
                <c:ptCount val="61"/>
                <c:pt idx="0">
                  <c:v>4714</c:v>
                </c:pt>
                <c:pt idx="1">
                  <c:v>4331</c:v>
                </c:pt>
                <c:pt idx="2">
                  <c:v>4742</c:v>
                </c:pt>
                <c:pt idx="3">
                  <c:v>4936</c:v>
                </c:pt>
                <c:pt idx="4">
                  <c:v>5838</c:v>
                </c:pt>
                <c:pt idx="5">
                  <c:v>5777</c:v>
                </c:pt>
                <c:pt idx="6">
                  <c:v>6395</c:v>
                </c:pt>
                <c:pt idx="7">
                  <c:v>6240</c:v>
                </c:pt>
                <c:pt idx="8">
                  <c:v>5859</c:v>
                </c:pt>
                <c:pt idx="9">
                  <c:v>6257</c:v>
                </c:pt>
                <c:pt idx="10">
                  <c:v>5788</c:v>
                </c:pt>
                <c:pt idx="11">
                  <c:v>5459</c:v>
                </c:pt>
                <c:pt idx="12">
                  <c:v>5391</c:v>
                </c:pt>
                <c:pt idx="13">
                  <c:v>5015</c:v>
                </c:pt>
                <c:pt idx="14">
                  <c:v>5404</c:v>
                </c:pt>
                <c:pt idx="15">
                  <c:v>5283</c:v>
                </c:pt>
                <c:pt idx="16">
                  <c:v>6113</c:v>
                </c:pt>
                <c:pt idx="17">
                  <c:v>5804</c:v>
                </c:pt>
                <c:pt idx="18">
                  <c:v>6008</c:v>
                </c:pt>
                <c:pt idx="19">
                  <c:v>5946</c:v>
                </c:pt>
                <c:pt idx="20">
                  <c:v>5907</c:v>
                </c:pt>
                <c:pt idx="21">
                  <c:v>6110</c:v>
                </c:pt>
                <c:pt idx="22">
                  <c:v>5272</c:v>
                </c:pt>
                <c:pt idx="23">
                  <c:v>5542</c:v>
                </c:pt>
                <c:pt idx="24">
                  <c:v>5415</c:v>
                </c:pt>
                <c:pt idx="25">
                  <c:v>5235</c:v>
                </c:pt>
                <c:pt idx="26">
                  <c:v>4766</c:v>
                </c:pt>
                <c:pt idx="27">
                  <c:v>3863</c:v>
                </c:pt>
                <c:pt idx="28">
                  <c:v>5080</c:v>
                </c:pt>
                <c:pt idx="29">
                  <c:v>5493</c:v>
                </c:pt>
                <c:pt idx="30">
                  <c:v>5448</c:v>
                </c:pt>
                <c:pt idx="31">
                  <c:v>4847</c:v>
                </c:pt>
                <c:pt idx="32">
                  <c:v>5235</c:v>
                </c:pt>
                <c:pt idx="33">
                  <c:v>5615</c:v>
                </c:pt>
                <c:pt idx="34">
                  <c:v>5230</c:v>
                </c:pt>
                <c:pt idx="35">
                  <c:v>5484</c:v>
                </c:pt>
                <c:pt idx="36">
                  <c:v>5104</c:v>
                </c:pt>
                <c:pt idx="37">
                  <c:v>4827</c:v>
                </c:pt>
                <c:pt idx="38">
                  <c:v>5527</c:v>
                </c:pt>
                <c:pt idx="39">
                  <c:v>5397</c:v>
                </c:pt>
                <c:pt idx="40">
                  <c:v>5617</c:v>
                </c:pt>
                <c:pt idx="41">
                  <c:v>5888</c:v>
                </c:pt>
                <c:pt idx="42">
                  <c:v>5937</c:v>
                </c:pt>
                <c:pt idx="43">
                  <c:v>5736</c:v>
                </c:pt>
                <c:pt idx="44">
                  <c:v>5321</c:v>
                </c:pt>
                <c:pt idx="45">
                  <c:v>4971</c:v>
                </c:pt>
                <c:pt idx="46">
                  <c:v>4919</c:v>
                </c:pt>
                <c:pt idx="47">
                  <c:v>5245</c:v>
                </c:pt>
                <c:pt idx="48">
                  <c:v>4305</c:v>
                </c:pt>
                <c:pt idx="49">
                  <c:v>4276</c:v>
                </c:pt>
                <c:pt idx="50">
                  <c:v>5458</c:v>
                </c:pt>
                <c:pt idx="51">
                  <c:v>5044</c:v>
                </c:pt>
                <c:pt idx="52">
                  <c:v>5374</c:v>
                </c:pt>
                <c:pt idx="53">
                  <c:v>5391</c:v>
                </c:pt>
                <c:pt idx="54">
                  <c:v>5325</c:v>
                </c:pt>
                <c:pt idx="55">
                  <c:v>5644</c:v>
                </c:pt>
                <c:pt idx="56">
                  <c:v>5671</c:v>
                </c:pt>
                <c:pt idx="57">
                  <c:v>5880</c:v>
                </c:pt>
                <c:pt idx="58">
                  <c:v>5325</c:v>
                </c:pt>
                <c:pt idx="59">
                  <c:v>5340</c:v>
                </c:pt>
                <c:pt idx="60">
                  <c:v>5176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9-4BC0-9371-021DD15E0DB9}"/>
            </c:ext>
          </c:extLst>
        </c:ser>
        <c:ser>
          <c:idx val="1"/>
          <c:order val="1"/>
          <c:tx>
            <c:strRef>
              <c:f>'age 80+'!$G$6</c:f>
              <c:strCache>
                <c:ptCount val="1"/>
                <c:pt idx="0">
                  <c:v>Average</c:v>
                </c:pt>
              </c:strCache>
            </c:strRef>
          </c:tx>
          <c:val>
            <c:numRef>
              <c:f>'age 80+'!$G$7:$G$67</c:f>
            </c:numRef>
          </c:val>
          <c:smooth val="0"/>
          <c:extLst>
            <c:ext xmlns:c16="http://schemas.microsoft.com/office/drawing/2014/chart" uri="{C3380CC4-5D6E-409C-BE32-E72D297353CC}">
              <c16:uniqueId val="{00000001-1119-4BC0-9371-021DD15E0DB9}"/>
            </c:ext>
          </c:extLst>
        </c:ser>
        <c:ser>
          <c:idx val="2"/>
          <c:order val="2"/>
          <c:tx>
            <c:strRef>
              <c:f>'age 80+'!$J$6</c:f>
              <c:strCache>
                <c:ptCount val="1"/>
                <c:pt idx="0">
                  <c:v>Average Presentations Per Month Over Time</c:v>
                </c:pt>
              </c:strCache>
            </c:strRef>
          </c:tx>
          <c:dLbls>
            <c:dLbl>
              <c:idx val="12"/>
              <c:layout>
                <c:manualLayout>
                  <c:x val="-1.7610120596393799E-2"/>
                  <c:y val="0.6391236219672024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19-4BC0-9371-021DD15E0DB9}"/>
                </c:ext>
              </c:extLst>
            </c:dLbl>
            <c:dLbl>
              <c:idx val="24"/>
              <c:layout>
                <c:manualLayout>
                  <c:x val="-1.6876394459537192E-2"/>
                  <c:y val="0.63639232443742799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19-4BC0-9371-021DD15E0DB9}"/>
                </c:ext>
              </c:extLst>
            </c:dLbl>
            <c:dLbl>
              <c:idx val="37"/>
              <c:layout>
                <c:manualLayout>
                  <c:x val="-1.7610120596393775E-2"/>
                  <c:y val="0.6300192968679543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19-4BC0-9371-021DD15E0DB9}"/>
                </c:ext>
              </c:extLst>
            </c:dLbl>
            <c:dLbl>
              <c:idx val="49"/>
              <c:layout>
                <c:manualLayout>
                  <c:x val="-1.8343904509236727E-2"/>
                  <c:y val="0.6227359084761552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19-4BC0-9371-021DD15E0D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'age 80+'!$J$7:$J$67</c:f>
              <c:numCache>
                <c:formatCode>0.0</c:formatCode>
                <c:ptCount val="61"/>
                <c:pt idx="12">
                  <c:v>5517.4615384615381</c:v>
                </c:pt>
                <c:pt idx="13">
                  <c:v>5481.5714285714284</c:v>
                </c:pt>
                <c:pt idx="14">
                  <c:v>5476.4</c:v>
                </c:pt>
                <c:pt idx="15">
                  <c:v>5464.3125</c:v>
                </c:pt>
                <c:pt idx="16">
                  <c:v>5502.4705882352937</c:v>
                </c:pt>
                <c:pt idx="17">
                  <c:v>5519.2222222222226</c:v>
                </c:pt>
                <c:pt idx="18">
                  <c:v>5544.9473684210525</c:v>
                </c:pt>
                <c:pt idx="19">
                  <c:v>5565</c:v>
                </c:pt>
                <c:pt idx="20">
                  <c:v>5581.2857142857147</c:v>
                </c:pt>
                <c:pt idx="21">
                  <c:v>5605.318181818182</c:v>
                </c:pt>
                <c:pt idx="22">
                  <c:v>5590.826086956522</c:v>
                </c:pt>
                <c:pt idx="23">
                  <c:v>5588.791666666667</c:v>
                </c:pt>
                <c:pt idx="24">
                  <c:v>5581.84</c:v>
                </c:pt>
                <c:pt idx="25">
                  <c:v>5568.5</c:v>
                </c:pt>
                <c:pt idx="26">
                  <c:v>5538.7777777777774</c:v>
                </c:pt>
                <c:pt idx="27">
                  <c:v>5478.9285714285716</c:v>
                </c:pt>
                <c:pt idx="28">
                  <c:v>5465.1724137931033</c:v>
                </c:pt>
                <c:pt idx="29">
                  <c:v>5466.1</c:v>
                </c:pt>
                <c:pt idx="30">
                  <c:v>5465.5161290322585</c:v>
                </c:pt>
                <c:pt idx="31">
                  <c:v>5446.1875</c:v>
                </c:pt>
                <c:pt idx="32">
                  <c:v>5439.787878787879</c:v>
                </c:pt>
                <c:pt idx="33">
                  <c:v>5444.9411764705883</c:v>
                </c:pt>
                <c:pt idx="34">
                  <c:v>5438.8</c:v>
                </c:pt>
                <c:pt idx="35">
                  <c:v>5440.0555555555557</c:v>
                </c:pt>
                <c:pt idx="36">
                  <c:v>5430.9729729729734</c:v>
                </c:pt>
                <c:pt idx="37">
                  <c:v>5415.0789473684208</c:v>
                </c:pt>
                <c:pt idx="38">
                  <c:v>5417.9487179487178</c:v>
                </c:pt>
                <c:pt idx="39">
                  <c:v>5417.4250000000002</c:v>
                </c:pt>
                <c:pt idx="40">
                  <c:v>5422.292682926829</c:v>
                </c:pt>
                <c:pt idx="41">
                  <c:v>5433.3809523809523</c:v>
                </c:pt>
                <c:pt idx="42">
                  <c:v>5445.0930232558139</c:v>
                </c:pt>
                <c:pt idx="43">
                  <c:v>5451.704545454545</c:v>
                </c:pt>
                <c:pt idx="44">
                  <c:v>5448.8</c:v>
                </c:pt>
                <c:pt idx="45">
                  <c:v>5438.413043478261</c:v>
                </c:pt>
                <c:pt idx="46">
                  <c:v>5427.3617021276596</c:v>
                </c:pt>
                <c:pt idx="47">
                  <c:v>5423.5625</c:v>
                </c:pt>
                <c:pt idx="48">
                  <c:v>5400.7346938775509</c:v>
                </c:pt>
                <c:pt idx="49">
                  <c:v>5378.24</c:v>
                </c:pt>
                <c:pt idx="50">
                  <c:v>5379.8039215686276</c:v>
                </c:pt>
                <c:pt idx="51">
                  <c:v>5373.3461538461543</c:v>
                </c:pt>
                <c:pt idx="52">
                  <c:v>5373.3584905660373</c:v>
                </c:pt>
                <c:pt idx="53">
                  <c:v>5373.6851851851852</c:v>
                </c:pt>
                <c:pt idx="54">
                  <c:v>5372.8</c:v>
                </c:pt>
                <c:pt idx="55">
                  <c:v>5377.6428571428569</c:v>
                </c:pt>
                <c:pt idx="56">
                  <c:v>5382.7894736842109</c:v>
                </c:pt>
                <c:pt idx="57">
                  <c:v>5391.3620689655172</c:v>
                </c:pt>
                <c:pt idx="58">
                  <c:v>5390.2372881355932</c:v>
                </c:pt>
                <c:pt idx="59">
                  <c:v>5389.4</c:v>
                </c:pt>
                <c:pt idx="60">
                  <c:v>5385.9016393442625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19-4BC0-9371-021DD15E0DB9}"/>
            </c:ext>
          </c:extLst>
        </c:ser>
        <c:ser>
          <c:idx val="3"/>
          <c:order val="3"/>
          <c:tx>
            <c:strRef>
              <c:f>'age 80+'!$I$6</c:f>
              <c:strCache>
                <c:ptCount val="1"/>
                <c:pt idx="0">
                  <c:v>Vic Jabs/3000</c:v>
                </c:pt>
              </c:strCache>
            </c:strRef>
          </c:tx>
          <c:val>
            <c:numRef>
              <c:f>'age 80+'!$I$7:$I$67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1.254</c:v>
                </c:pt>
                <c:pt idx="38">
                  <c:v>33.021666666666668</c:v>
                </c:pt>
                <c:pt idx="39">
                  <c:v>177.89133333333334</c:v>
                </c:pt>
                <c:pt idx="40">
                  <c:v>378.21966666666668</c:v>
                </c:pt>
                <c:pt idx="41">
                  <c:v>749.15533333333337</c:v>
                </c:pt>
                <c:pt idx="42">
                  <c:v>1109.5820000000001</c:v>
                </c:pt>
                <c:pt idx="43">
                  <c:v>1644.8253333333334</c:v>
                </c:pt>
                <c:pt idx="44">
                  <c:v>2416.0920000000001</c:v>
                </c:pt>
                <c:pt idx="45">
                  <c:v>3283.5073333333335</c:v>
                </c:pt>
                <c:pt idx="46">
                  <c:v>3560.3843333333334</c:v>
                </c:pt>
                <c:pt idx="47">
                  <c:v>3770.6763333333333</c:v>
                </c:pt>
                <c:pt idx="48">
                  <c:v>4367.1166666666668</c:v>
                </c:pt>
                <c:pt idx="49">
                  <c:v>4764.53</c:v>
                </c:pt>
                <c:pt idx="50">
                  <c:v>4959.7749999999996</c:v>
                </c:pt>
                <c:pt idx="51">
                  <c:v>5061.5043333333333</c:v>
                </c:pt>
                <c:pt idx="52">
                  <c:v>5180.107</c:v>
                </c:pt>
                <c:pt idx="53">
                  <c:v>5269.8123333333333</c:v>
                </c:pt>
                <c:pt idx="54">
                  <c:v>5429.2323333333334</c:v>
                </c:pt>
                <c:pt idx="55">
                  <c:v>5499.849666666667</c:v>
                </c:pt>
                <c:pt idx="56">
                  <c:v>5523.5736666666662</c:v>
                </c:pt>
                <c:pt idx="57">
                  <c:v>5546.635666666667</c:v>
                </c:pt>
                <c:pt idx="58">
                  <c:v>5574.16</c:v>
                </c:pt>
                <c:pt idx="59">
                  <c:v>5595.4956666666667</c:v>
                </c:pt>
                <c:pt idx="60">
                  <c:v>5607.7129999999997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19-4BC0-9371-021DD15E0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357343"/>
        <c:axId val="1"/>
      </c:lineChart>
      <c:catAx>
        <c:axId val="11803573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month</a:t>
                </a:r>
              </a:p>
            </c:rich>
          </c:tx>
          <c:layout>
            <c:manualLayout>
              <c:xMode val="edge"/>
              <c:yMode val="edge"/>
              <c:x val="0.49847154178382924"/>
              <c:y val="0.952828255911242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no. of patients</a:t>
                </a:r>
              </a:p>
            </c:rich>
          </c:tx>
          <c:layout>
            <c:manualLayout>
              <c:xMode val="edge"/>
              <c:yMode val="edge"/>
              <c:x val="8.3813829744201398E-3"/>
              <c:y val="0.479707360542814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357343"/>
        <c:crosses val="autoZero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1102362204722" footer="0.5118110236220472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662940</xdr:colOff>
      <xdr:row>2</xdr:row>
      <xdr:rowOff>38100</xdr:rowOff>
    </xdr:from>
    <xdr:to>
      <xdr:col>32</xdr:col>
      <xdr:colOff>754380</xdr:colOff>
      <xdr:row>47</xdr:row>
      <xdr:rowOff>83820</xdr:rowOff>
    </xdr:to>
    <xdr:graphicFrame macro="">
      <xdr:nvGraphicFramePr>
        <xdr:cNvPr id="1041" name="Chart 1">
          <a:extLst>
            <a:ext uri="{FF2B5EF4-FFF2-40B4-BE49-F238E27FC236}">
              <a16:creationId xmlns:a16="http://schemas.microsoft.com/office/drawing/2014/main" id="{394F8AAC-1C44-DE66-578D-24C9CEEFF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16042</xdr:colOff>
      <xdr:row>1</xdr:row>
      <xdr:rowOff>59757</xdr:rowOff>
    </xdr:from>
    <xdr:to>
      <xdr:col>35</xdr:col>
      <xdr:colOff>37298</xdr:colOff>
      <xdr:row>43</xdr:row>
      <xdr:rowOff>144379</xdr:rowOff>
    </xdr:to>
    <xdr:graphicFrame macro="">
      <xdr:nvGraphicFramePr>
        <xdr:cNvPr id="2065" name="Chart 1">
          <a:extLst>
            <a:ext uri="{FF2B5EF4-FFF2-40B4-BE49-F238E27FC236}">
              <a16:creationId xmlns:a16="http://schemas.microsoft.com/office/drawing/2014/main" id="{F60E2DFF-CC6A-3E93-04D3-707F6F8C9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1509395</xdr:colOff>
      <xdr:row>1</xdr:row>
      <xdr:rowOff>38100</xdr:rowOff>
    </xdr:from>
    <xdr:to>
      <xdr:col>33</xdr:col>
      <xdr:colOff>588222</xdr:colOff>
      <xdr:row>42</xdr:row>
      <xdr:rowOff>125730</xdr:rowOff>
    </xdr:to>
    <xdr:graphicFrame macro="">
      <xdr:nvGraphicFramePr>
        <xdr:cNvPr id="3089" name="Chart 1">
          <a:extLst>
            <a:ext uri="{FF2B5EF4-FFF2-40B4-BE49-F238E27FC236}">
              <a16:creationId xmlns:a16="http://schemas.microsoft.com/office/drawing/2014/main" id="{D0EA8213-9A2E-3933-1C2C-7DC1C6E64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310014</xdr:colOff>
      <xdr:row>1</xdr:row>
      <xdr:rowOff>83820</xdr:rowOff>
    </xdr:from>
    <xdr:to>
      <xdr:col>34</xdr:col>
      <xdr:colOff>247850</xdr:colOff>
      <xdr:row>41</xdr:row>
      <xdr:rowOff>137160</xdr:rowOff>
    </xdr:to>
    <xdr:graphicFrame macro="">
      <xdr:nvGraphicFramePr>
        <xdr:cNvPr id="4113" name="Chart 1">
          <a:extLst>
            <a:ext uri="{FF2B5EF4-FFF2-40B4-BE49-F238E27FC236}">
              <a16:creationId xmlns:a16="http://schemas.microsoft.com/office/drawing/2014/main" id="{EFBFF1BB-F9EB-16A4-7DF7-3B56EC77D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541020</xdr:colOff>
      <xdr:row>1</xdr:row>
      <xdr:rowOff>68580</xdr:rowOff>
    </xdr:from>
    <xdr:to>
      <xdr:col>36</xdr:col>
      <xdr:colOff>281940</xdr:colOff>
      <xdr:row>42</xdr:row>
      <xdr:rowOff>160020</xdr:rowOff>
    </xdr:to>
    <xdr:graphicFrame macro="">
      <xdr:nvGraphicFramePr>
        <xdr:cNvPr id="5137" name="Chart 1">
          <a:extLst>
            <a:ext uri="{FF2B5EF4-FFF2-40B4-BE49-F238E27FC236}">
              <a16:creationId xmlns:a16="http://schemas.microsoft.com/office/drawing/2014/main" id="{EBB81C9F-8281-33A9-93D3-A3E4537A5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441960</xdr:colOff>
      <xdr:row>0</xdr:row>
      <xdr:rowOff>7620</xdr:rowOff>
    </xdr:from>
    <xdr:to>
      <xdr:col>33</xdr:col>
      <xdr:colOff>297180</xdr:colOff>
      <xdr:row>43</xdr:row>
      <xdr:rowOff>114300</xdr:rowOff>
    </xdr:to>
    <xdr:graphicFrame macro="">
      <xdr:nvGraphicFramePr>
        <xdr:cNvPr id="6161" name="Chart 1">
          <a:extLst>
            <a:ext uri="{FF2B5EF4-FFF2-40B4-BE49-F238E27FC236}">
              <a16:creationId xmlns:a16="http://schemas.microsoft.com/office/drawing/2014/main" id="{195AFD2E-A0B1-6402-20DB-74AD92D744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91440</xdr:colOff>
      <xdr:row>0</xdr:row>
      <xdr:rowOff>30480</xdr:rowOff>
    </xdr:from>
    <xdr:to>
      <xdr:col>33</xdr:col>
      <xdr:colOff>91440</xdr:colOff>
      <xdr:row>43</xdr:row>
      <xdr:rowOff>53340</xdr:rowOff>
    </xdr:to>
    <xdr:graphicFrame macro="">
      <xdr:nvGraphicFramePr>
        <xdr:cNvPr id="7185" name="Chart 1">
          <a:extLst>
            <a:ext uri="{FF2B5EF4-FFF2-40B4-BE49-F238E27FC236}">
              <a16:creationId xmlns:a16="http://schemas.microsoft.com/office/drawing/2014/main" id="{D2EDD2FC-3ECB-32E5-0AD8-B6875AC7D9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586740</xdr:colOff>
      <xdr:row>4</xdr:row>
      <xdr:rowOff>22860</xdr:rowOff>
    </xdr:from>
    <xdr:to>
      <xdr:col>36</xdr:col>
      <xdr:colOff>83820</xdr:colOff>
      <xdr:row>42</xdr:row>
      <xdr:rowOff>152400</xdr:rowOff>
    </xdr:to>
    <xdr:graphicFrame macro="">
      <xdr:nvGraphicFramePr>
        <xdr:cNvPr id="8209" name="Chart 1">
          <a:extLst>
            <a:ext uri="{FF2B5EF4-FFF2-40B4-BE49-F238E27FC236}">
              <a16:creationId xmlns:a16="http://schemas.microsoft.com/office/drawing/2014/main" id="{B0A1C3B2-1E25-0849-8645-4DA31280F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556260</xdr:colOff>
      <xdr:row>1</xdr:row>
      <xdr:rowOff>15240</xdr:rowOff>
    </xdr:from>
    <xdr:to>
      <xdr:col>36</xdr:col>
      <xdr:colOff>396240</xdr:colOff>
      <xdr:row>42</xdr:row>
      <xdr:rowOff>83820</xdr:rowOff>
    </xdr:to>
    <xdr:graphicFrame macro="">
      <xdr:nvGraphicFramePr>
        <xdr:cNvPr id="9233" name="Chart 1">
          <a:extLst>
            <a:ext uri="{FF2B5EF4-FFF2-40B4-BE49-F238E27FC236}">
              <a16:creationId xmlns:a16="http://schemas.microsoft.com/office/drawing/2014/main" id="{03CA63F6-B676-61AB-84EF-DD9DA1698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alth.gov.au/our-work/covid-19-vaccines/our-vaccines/pfizer" TargetMode="External"/><Relationship Id="rId2" Type="http://schemas.openxmlformats.org/officeDocument/2006/relationships/hyperlink" Target="https://www.health.gov.au/our-work/covid-19-vaccines/our-vaccines/pfizer" TargetMode="External"/><Relationship Id="rId1" Type="http://schemas.openxmlformats.org/officeDocument/2006/relationships/hyperlink" Target="https://www.health.gov.au/our-work/covid-19-vaccines/our-vaccines/modern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alth.gov.au/our-work/covid-19-vaccines/our-vaccines/pfizer" TargetMode="External"/><Relationship Id="rId2" Type="http://schemas.openxmlformats.org/officeDocument/2006/relationships/hyperlink" Target="https://www.health.gov.au/our-work/covid-19-vaccines/our-vaccines/moderna" TargetMode="External"/><Relationship Id="rId1" Type="http://schemas.openxmlformats.org/officeDocument/2006/relationships/hyperlink" Target="https://covidlive.com.au/report/daily-vaccinations/vic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health.gov.au/our-work/covid-19-vaccines/our-vaccines/pfiz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alth.gov.au/our-work/covid-19-vaccines/our-vaccines/pfizer" TargetMode="External"/><Relationship Id="rId2" Type="http://schemas.openxmlformats.org/officeDocument/2006/relationships/hyperlink" Target="https://www.health.gov.au/our-work/covid-19-vaccines/our-vaccines/moderna" TargetMode="External"/><Relationship Id="rId1" Type="http://schemas.openxmlformats.org/officeDocument/2006/relationships/hyperlink" Target="https://covidlive.com.au/report/daily-vaccinations/vic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s://www.health.gov.au/our-work/covid-19-vaccines/our-vaccines/pfiz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alth.gov.au/our-work/covid-19-vaccines/our-vaccines/pfizer" TargetMode="External"/><Relationship Id="rId2" Type="http://schemas.openxmlformats.org/officeDocument/2006/relationships/hyperlink" Target="https://www.health.gov.au/our-work/covid-19-vaccines/our-vaccines/moderna" TargetMode="External"/><Relationship Id="rId1" Type="http://schemas.openxmlformats.org/officeDocument/2006/relationships/hyperlink" Target="https://covidlive.com.au/report/daily-vaccinations/vic" TargetMode="External"/><Relationship Id="rId5" Type="http://schemas.openxmlformats.org/officeDocument/2006/relationships/drawing" Target="../drawings/drawing4.xml"/><Relationship Id="rId4" Type="http://schemas.openxmlformats.org/officeDocument/2006/relationships/hyperlink" Target="https://www.health.gov.au/our-work/covid-19-vaccines/our-vaccines/pfiz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alth.gov.au/our-work/covid-19-vaccines/our-vaccines/pfizer" TargetMode="External"/><Relationship Id="rId2" Type="http://schemas.openxmlformats.org/officeDocument/2006/relationships/hyperlink" Target="https://www.health.gov.au/our-work/covid-19-vaccines/our-vaccines/moderna" TargetMode="External"/><Relationship Id="rId1" Type="http://schemas.openxmlformats.org/officeDocument/2006/relationships/hyperlink" Target="https://covidlive.com.au/report/daily-vaccinations/vic" TargetMode="External"/><Relationship Id="rId5" Type="http://schemas.openxmlformats.org/officeDocument/2006/relationships/drawing" Target="../drawings/drawing5.xml"/><Relationship Id="rId4" Type="http://schemas.openxmlformats.org/officeDocument/2006/relationships/hyperlink" Target="https://www.health.gov.au/our-work/covid-19-vaccines/our-vaccines/pfize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alth.gov.au/our-work/covid-19-vaccines/our-vaccines/pfizer" TargetMode="External"/><Relationship Id="rId2" Type="http://schemas.openxmlformats.org/officeDocument/2006/relationships/hyperlink" Target="https://www.health.gov.au/our-work/covid-19-vaccines/our-vaccines/moderna" TargetMode="External"/><Relationship Id="rId1" Type="http://schemas.openxmlformats.org/officeDocument/2006/relationships/hyperlink" Target="https://covidlive.com.au/report/daily-vaccinations/vic" TargetMode="External"/><Relationship Id="rId5" Type="http://schemas.openxmlformats.org/officeDocument/2006/relationships/drawing" Target="../drawings/drawing6.xml"/><Relationship Id="rId4" Type="http://schemas.openxmlformats.org/officeDocument/2006/relationships/hyperlink" Target="https://www.health.gov.au/our-work/covid-19-vaccines/our-vaccines/pfize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alth.gov.au/our-work/covid-19-vaccines/our-vaccines/pfizer" TargetMode="External"/><Relationship Id="rId2" Type="http://schemas.openxmlformats.org/officeDocument/2006/relationships/hyperlink" Target="https://www.health.gov.au/our-work/covid-19-vaccines/our-vaccines/moderna" TargetMode="External"/><Relationship Id="rId1" Type="http://schemas.openxmlformats.org/officeDocument/2006/relationships/hyperlink" Target="https://covidlive.com.au/report/daily-vaccinations/vic" TargetMode="External"/><Relationship Id="rId5" Type="http://schemas.openxmlformats.org/officeDocument/2006/relationships/drawing" Target="../drawings/drawing7.xml"/><Relationship Id="rId4" Type="http://schemas.openxmlformats.org/officeDocument/2006/relationships/hyperlink" Target="https://www.health.gov.au/our-work/covid-19-vaccines/our-vaccines/pfizer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8.xml"/><Relationship Id="rId3" Type="http://schemas.openxmlformats.org/officeDocument/2006/relationships/hyperlink" Target="https://www.health.gov.au/our-work/covid-19-vaccines/our-vaccines/pfizer" TargetMode="External"/><Relationship Id="rId7" Type="http://schemas.openxmlformats.org/officeDocument/2006/relationships/hyperlink" Target="https://www.health.gov.au/our-work/covid-19-vaccines/our-vaccines/pfizer" TargetMode="External"/><Relationship Id="rId2" Type="http://schemas.openxmlformats.org/officeDocument/2006/relationships/hyperlink" Target="https://www.health.gov.au/our-work/covid-19-vaccines/our-vaccines/pfizer" TargetMode="External"/><Relationship Id="rId1" Type="http://schemas.openxmlformats.org/officeDocument/2006/relationships/hyperlink" Target="https://www.health.gov.au/our-work/covid-19-vaccines/our-vaccines/moderna" TargetMode="External"/><Relationship Id="rId6" Type="http://schemas.openxmlformats.org/officeDocument/2006/relationships/hyperlink" Target="https://www.health.gov.au/our-work/covid-19-vaccines/our-vaccines/pfizer" TargetMode="External"/><Relationship Id="rId5" Type="http://schemas.openxmlformats.org/officeDocument/2006/relationships/hyperlink" Target="https://www.health.gov.au/our-work/covid-19-vaccines/our-vaccines/moderna" TargetMode="External"/><Relationship Id="rId4" Type="http://schemas.openxmlformats.org/officeDocument/2006/relationships/hyperlink" Target="https://covidlive.com.au/report/daily-vaccinations/vic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9.xml"/><Relationship Id="rId3" Type="http://schemas.openxmlformats.org/officeDocument/2006/relationships/hyperlink" Target="https://www.health.gov.au/our-work/covid-19-vaccines/our-vaccines/pfizer" TargetMode="External"/><Relationship Id="rId7" Type="http://schemas.openxmlformats.org/officeDocument/2006/relationships/hyperlink" Target="https://www.health.gov.au/our-work/covid-19-vaccines/our-vaccines/pfizer" TargetMode="External"/><Relationship Id="rId2" Type="http://schemas.openxmlformats.org/officeDocument/2006/relationships/hyperlink" Target="https://www.health.gov.au/our-work/covid-19-vaccines/our-vaccines/pfizer" TargetMode="External"/><Relationship Id="rId1" Type="http://schemas.openxmlformats.org/officeDocument/2006/relationships/hyperlink" Target="https://www.health.gov.au/our-work/covid-19-vaccines/our-vaccines/moderna" TargetMode="External"/><Relationship Id="rId6" Type="http://schemas.openxmlformats.org/officeDocument/2006/relationships/hyperlink" Target="https://www.health.gov.au/our-work/covid-19-vaccines/our-vaccines/pfizer" TargetMode="External"/><Relationship Id="rId5" Type="http://schemas.openxmlformats.org/officeDocument/2006/relationships/hyperlink" Target="https://www.health.gov.au/our-work/covid-19-vaccines/our-vaccines/moderna" TargetMode="External"/><Relationship Id="rId4" Type="http://schemas.openxmlformats.org/officeDocument/2006/relationships/hyperlink" Target="https://covidlive.com.au/report/daily-vaccinations/vi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opLeftCell="D1" zoomScale="95" zoomScaleNormal="95" workbookViewId="0">
      <selection activeCell="H12" sqref="H12"/>
    </sheetView>
  </sheetViews>
  <sheetFormatPr defaultColWidth="11.44140625" defaultRowHeight="13.2" x14ac:dyDescent="0.25"/>
  <cols>
    <col min="1" max="1" width="14.109375" style="1" customWidth="1"/>
    <col min="3" max="3" width="30.44140625" customWidth="1"/>
    <col min="4" max="4" width="32.77734375" customWidth="1"/>
    <col min="6" max="6" width="3.109375" bestFit="1" customWidth="1"/>
    <col min="7" max="7" width="8" hidden="1" customWidth="1"/>
    <col min="8" max="8" width="16" bestFit="1" customWidth="1"/>
    <col min="9" max="9" width="6.33203125" bestFit="1" customWidth="1"/>
  </cols>
  <sheetData>
    <row r="1" spans="1:9" x14ac:dyDescent="0.25">
      <c r="A1" s="1" t="s">
        <v>0</v>
      </c>
    </row>
    <row r="3" spans="1:9" x14ac:dyDescent="0.25">
      <c r="A3" s="1" t="s">
        <v>1</v>
      </c>
    </row>
    <row r="4" spans="1:9" x14ac:dyDescent="0.25">
      <c r="C4" t="s">
        <v>2</v>
      </c>
    </row>
    <row r="5" spans="1:9" x14ac:dyDescent="0.25">
      <c r="A5" s="1" t="s">
        <v>3</v>
      </c>
      <c r="B5" t="s">
        <v>4</v>
      </c>
      <c r="C5" t="s">
        <v>5</v>
      </c>
      <c r="D5" t="s">
        <v>6</v>
      </c>
      <c r="E5" s="2" t="s">
        <v>7</v>
      </c>
    </row>
    <row r="6" spans="1:9" x14ac:dyDescent="0.25">
      <c r="A6"/>
      <c r="C6" t="s">
        <v>8</v>
      </c>
      <c r="D6" t="s">
        <v>9</v>
      </c>
      <c r="E6" t="s">
        <v>49</v>
      </c>
      <c r="G6" t="s">
        <v>35</v>
      </c>
      <c r="H6" t="s">
        <v>51</v>
      </c>
      <c r="I6" t="s">
        <v>36</v>
      </c>
    </row>
    <row r="7" spans="1:9" x14ac:dyDescent="0.25">
      <c r="A7" s="1">
        <v>2018</v>
      </c>
      <c r="B7" t="s">
        <v>10</v>
      </c>
      <c r="C7">
        <v>366</v>
      </c>
      <c r="D7">
        <v>49</v>
      </c>
      <c r="E7">
        <f t="shared" ref="E7:E67" si="0">C7+D7</f>
        <v>415</v>
      </c>
      <c r="F7">
        <v>1</v>
      </c>
      <c r="G7" s="3">
        <f>I67/F67</f>
        <v>418.06557377049182</v>
      </c>
      <c r="H7" s="4"/>
      <c r="I7">
        <f>E7</f>
        <v>415</v>
      </c>
    </row>
    <row r="8" spans="1:9" x14ac:dyDescent="0.25">
      <c r="B8" t="s">
        <v>11</v>
      </c>
      <c r="C8">
        <v>353</v>
      </c>
      <c r="D8">
        <v>36</v>
      </c>
      <c r="E8">
        <f t="shared" si="0"/>
        <v>389</v>
      </c>
      <c r="F8">
        <f>F7+1</f>
        <v>2</v>
      </c>
      <c r="G8" s="3">
        <f t="shared" ref="G8:G39" si="1">aveupto9</f>
        <v>418.06557377049182</v>
      </c>
      <c r="H8" s="4"/>
      <c r="I8">
        <f>I7+E8</f>
        <v>804</v>
      </c>
    </row>
    <row r="9" spans="1:9" x14ac:dyDescent="0.25">
      <c r="B9" t="s">
        <v>12</v>
      </c>
      <c r="C9">
        <v>378</v>
      </c>
      <c r="D9">
        <v>61</v>
      </c>
      <c r="E9">
        <f t="shared" si="0"/>
        <v>439</v>
      </c>
      <c r="F9">
        <f t="shared" ref="F9:F67" si="2">F8+1</f>
        <v>3</v>
      </c>
      <c r="G9" s="3">
        <f t="shared" si="1"/>
        <v>418.06557377049182</v>
      </c>
      <c r="H9" s="4"/>
      <c r="I9">
        <f t="shared" ref="I9:I67" si="3">I8+E9</f>
        <v>1243</v>
      </c>
    </row>
    <row r="10" spans="1:9" x14ac:dyDescent="0.25">
      <c r="B10" t="s">
        <v>13</v>
      </c>
      <c r="C10">
        <v>372</v>
      </c>
      <c r="D10">
        <v>44</v>
      </c>
      <c r="E10">
        <f t="shared" si="0"/>
        <v>416</v>
      </c>
      <c r="F10">
        <f t="shared" si="2"/>
        <v>4</v>
      </c>
      <c r="G10" s="3">
        <f t="shared" si="1"/>
        <v>418.06557377049182</v>
      </c>
      <c r="H10" s="4"/>
      <c r="I10">
        <f t="shared" si="3"/>
        <v>1659</v>
      </c>
    </row>
    <row r="11" spans="1:9" x14ac:dyDescent="0.25">
      <c r="B11" t="s">
        <v>14</v>
      </c>
      <c r="C11">
        <v>360</v>
      </c>
      <c r="D11">
        <v>67</v>
      </c>
      <c r="E11">
        <f t="shared" si="0"/>
        <v>427</v>
      </c>
      <c r="F11">
        <f t="shared" si="2"/>
        <v>5</v>
      </c>
      <c r="G11" s="3">
        <f t="shared" si="1"/>
        <v>418.06557377049182</v>
      </c>
      <c r="H11" s="4"/>
      <c r="I11">
        <f t="shared" si="3"/>
        <v>2086</v>
      </c>
    </row>
    <row r="12" spans="1:9" x14ac:dyDescent="0.25">
      <c r="B12" t="s">
        <v>15</v>
      </c>
      <c r="C12">
        <v>367</v>
      </c>
      <c r="D12">
        <v>47</v>
      </c>
      <c r="E12">
        <f t="shared" si="0"/>
        <v>414</v>
      </c>
      <c r="F12">
        <f t="shared" si="2"/>
        <v>6</v>
      </c>
      <c r="G12" s="3">
        <f t="shared" si="1"/>
        <v>418.06557377049182</v>
      </c>
      <c r="H12" s="4"/>
      <c r="I12">
        <f t="shared" si="3"/>
        <v>2500</v>
      </c>
    </row>
    <row r="13" spans="1:9" x14ac:dyDescent="0.25">
      <c r="B13" t="s">
        <v>16</v>
      </c>
      <c r="C13">
        <v>451</v>
      </c>
      <c r="D13">
        <v>79</v>
      </c>
      <c r="E13">
        <f t="shared" si="0"/>
        <v>530</v>
      </c>
      <c r="F13">
        <f t="shared" si="2"/>
        <v>7</v>
      </c>
      <c r="G13" s="3">
        <f t="shared" si="1"/>
        <v>418.06557377049182</v>
      </c>
      <c r="H13" s="4"/>
      <c r="I13">
        <f t="shared" si="3"/>
        <v>3030</v>
      </c>
    </row>
    <row r="14" spans="1:9" x14ac:dyDescent="0.25">
      <c r="B14" t="s">
        <v>17</v>
      </c>
      <c r="C14">
        <v>424</v>
      </c>
      <c r="D14">
        <v>71</v>
      </c>
      <c r="E14">
        <f t="shared" si="0"/>
        <v>495</v>
      </c>
      <c r="F14">
        <f t="shared" si="2"/>
        <v>8</v>
      </c>
      <c r="G14" s="3">
        <f t="shared" si="1"/>
        <v>418.06557377049182</v>
      </c>
      <c r="H14" s="4"/>
      <c r="I14">
        <f t="shared" si="3"/>
        <v>3525</v>
      </c>
    </row>
    <row r="15" spans="1:9" x14ac:dyDescent="0.25">
      <c r="B15" t="s">
        <v>18</v>
      </c>
      <c r="C15">
        <v>378</v>
      </c>
      <c r="D15">
        <v>76</v>
      </c>
      <c r="E15">
        <f t="shared" si="0"/>
        <v>454</v>
      </c>
      <c r="F15">
        <f t="shared" si="2"/>
        <v>9</v>
      </c>
      <c r="G15" s="3">
        <f t="shared" si="1"/>
        <v>418.06557377049182</v>
      </c>
      <c r="H15" s="4"/>
      <c r="I15">
        <f t="shared" si="3"/>
        <v>3979</v>
      </c>
    </row>
    <row r="16" spans="1:9" x14ac:dyDescent="0.25">
      <c r="B16" t="s">
        <v>19</v>
      </c>
      <c r="C16">
        <v>427</v>
      </c>
      <c r="D16">
        <v>64</v>
      </c>
      <c r="E16">
        <f t="shared" si="0"/>
        <v>491</v>
      </c>
      <c r="F16">
        <f t="shared" si="2"/>
        <v>10</v>
      </c>
      <c r="G16" s="3">
        <f t="shared" si="1"/>
        <v>418.06557377049182</v>
      </c>
      <c r="H16" s="4"/>
      <c r="I16">
        <f t="shared" si="3"/>
        <v>4470</v>
      </c>
    </row>
    <row r="17" spans="1:9" x14ac:dyDescent="0.25">
      <c r="B17" t="s">
        <v>20</v>
      </c>
      <c r="C17">
        <v>385</v>
      </c>
      <c r="D17">
        <v>74</v>
      </c>
      <c r="E17">
        <f t="shared" si="0"/>
        <v>459</v>
      </c>
      <c r="F17">
        <f t="shared" si="2"/>
        <v>11</v>
      </c>
      <c r="G17" s="3">
        <f t="shared" si="1"/>
        <v>418.06557377049182</v>
      </c>
      <c r="H17" s="4"/>
      <c r="I17">
        <f t="shared" si="3"/>
        <v>4929</v>
      </c>
    </row>
    <row r="18" spans="1:9" x14ac:dyDescent="0.25">
      <c r="B18" t="s">
        <v>21</v>
      </c>
      <c r="C18">
        <v>402</v>
      </c>
      <c r="D18">
        <v>52</v>
      </c>
      <c r="E18">
        <f t="shared" si="0"/>
        <v>454</v>
      </c>
      <c r="F18">
        <f t="shared" si="2"/>
        <v>12</v>
      </c>
      <c r="G18" s="3">
        <f t="shared" si="1"/>
        <v>418.06557377049182</v>
      </c>
      <c r="H18" s="4"/>
      <c r="I18">
        <f t="shared" si="3"/>
        <v>5383</v>
      </c>
    </row>
    <row r="19" spans="1:9" x14ac:dyDescent="0.25">
      <c r="A19" s="1">
        <v>2019</v>
      </c>
      <c r="B19" t="s">
        <v>22</v>
      </c>
      <c r="C19">
        <v>358</v>
      </c>
      <c r="D19">
        <v>60</v>
      </c>
      <c r="E19">
        <f t="shared" si="0"/>
        <v>418</v>
      </c>
      <c r="F19">
        <f t="shared" si="2"/>
        <v>13</v>
      </c>
      <c r="G19" s="3">
        <f t="shared" si="1"/>
        <v>418.06557377049182</v>
      </c>
      <c r="H19" s="4">
        <f t="shared" ref="H19:H67" si="4">I19/F19</f>
        <v>446.23076923076923</v>
      </c>
      <c r="I19">
        <f t="shared" si="3"/>
        <v>5801</v>
      </c>
    </row>
    <row r="20" spans="1:9" x14ac:dyDescent="0.25">
      <c r="B20" t="s">
        <v>11</v>
      </c>
      <c r="C20">
        <v>383</v>
      </c>
      <c r="D20">
        <v>74</v>
      </c>
      <c r="E20">
        <f t="shared" si="0"/>
        <v>457</v>
      </c>
      <c r="F20">
        <f t="shared" si="2"/>
        <v>14</v>
      </c>
      <c r="G20" s="3">
        <f t="shared" si="1"/>
        <v>418.06557377049182</v>
      </c>
      <c r="H20" s="4">
        <f t="shared" si="4"/>
        <v>447</v>
      </c>
      <c r="I20">
        <f t="shared" si="3"/>
        <v>6258</v>
      </c>
    </row>
    <row r="21" spans="1:9" x14ac:dyDescent="0.25">
      <c r="B21" t="s">
        <v>12</v>
      </c>
      <c r="C21">
        <v>417</v>
      </c>
      <c r="D21">
        <v>75</v>
      </c>
      <c r="E21">
        <f t="shared" si="0"/>
        <v>492</v>
      </c>
      <c r="F21">
        <f t="shared" si="2"/>
        <v>15</v>
      </c>
      <c r="G21" s="3">
        <f t="shared" si="1"/>
        <v>418.06557377049182</v>
      </c>
      <c r="H21" s="4">
        <f t="shared" si="4"/>
        <v>450</v>
      </c>
      <c r="I21">
        <f t="shared" si="3"/>
        <v>6750</v>
      </c>
    </row>
    <row r="22" spans="1:9" x14ac:dyDescent="0.25">
      <c r="B22" t="s">
        <v>13</v>
      </c>
      <c r="C22">
        <v>362</v>
      </c>
      <c r="D22">
        <v>71</v>
      </c>
      <c r="E22">
        <f t="shared" si="0"/>
        <v>433</v>
      </c>
      <c r="F22">
        <f t="shared" si="2"/>
        <v>16</v>
      </c>
      <c r="G22" s="3">
        <f t="shared" si="1"/>
        <v>418.06557377049182</v>
      </c>
      <c r="H22" s="4">
        <f t="shared" si="4"/>
        <v>448.9375</v>
      </c>
      <c r="I22">
        <f t="shared" si="3"/>
        <v>7183</v>
      </c>
    </row>
    <row r="23" spans="1:9" x14ac:dyDescent="0.25">
      <c r="B23" t="s">
        <v>14</v>
      </c>
      <c r="C23">
        <v>372</v>
      </c>
      <c r="D23">
        <v>72</v>
      </c>
      <c r="E23">
        <f t="shared" si="0"/>
        <v>444</v>
      </c>
      <c r="F23">
        <f t="shared" si="2"/>
        <v>17</v>
      </c>
      <c r="G23" s="3">
        <f t="shared" si="1"/>
        <v>418.06557377049182</v>
      </c>
      <c r="H23" s="4">
        <f t="shared" si="4"/>
        <v>448.64705882352939</v>
      </c>
      <c r="I23">
        <f t="shared" si="3"/>
        <v>7627</v>
      </c>
    </row>
    <row r="24" spans="1:9" x14ac:dyDescent="0.25">
      <c r="B24" t="s">
        <v>15</v>
      </c>
      <c r="C24">
        <v>346</v>
      </c>
      <c r="D24">
        <v>59</v>
      </c>
      <c r="E24">
        <f t="shared" si="0"/>
        <v>405</v>
      </c>
      <c r="F24">
        <f t="shared" si="2"/>
        <v>18</v>
      </c>
      <c r="G24" s="3">
        <f t="shared" si="1"/>
        <v>418.06557377049182</v>
      </c>
      <c r="H24" s="4">
        <f t="shared" si="4"/>
        <v>446.22222222222223</v>
      </c>
      <c r="I24">
        <f t="shared" si="3"/>
        <v>8032</v>
      </c>
    </row>
    <row r="25" spans="1:9" x14ac:dyDescent="0.25">
      <c r="B25" t="s">
        <v>16</v>
      </c>
      <c r="C25">
        <v>407</v>
      </c>
      <c r="D25">
        <v>63</v>
      </c>
      <c r="E25">
        <f t="shared" si="0"/>
        <v>470</v>
      </c>
      <c r="F25">
        <f t="shared" si="2"/>
        <v>19</v>
      </c>
      <c r="G25" s="3">
        <f t="shared" si="1"/>
        <v>418.06557377049182</v>
      </c>
      <c r="H25" s="4">
        <f t="shared" si="4"/>
        <v>447.4736842105263</v>
      </c>
      <c r="I25">
        <f t="shared" si="3"/>
        <v>8502</v>
      </c>
    </row>
    <row r="26" spans="1:9" x14ac:dyDescent="0.25">
      <c r="B26" t="s">
        <v>17</v>
      </c>
      <c r="C26">
        <v>386</v>
      </c>
      <c r="D26">
        <v>82</v>
      </c>
      <c r="E26">
        <f t="shared" si="0"/>
        <v>468</v>
      </c>
      <c r="F26">
        <f t="shared" si="2"/>
        <v>20</v>
      </c>
      <c r="G26" s="3">
        <f t="shared" si="1"/>
        <v>418.06557377049182</v>
      </c>
      <c r="H26" s="4">
        <f t="shared" si="4"/>
        <v>448.5</v>
      </c>
      <c r="I26">
        <f t="shared" si="3"/>
        <v>8970</v>
      </c>
    </row>
    <row r="27" spans="1:9" x14ac:dyDescent="0.25">
      <c r="B27" t="s">
        <v>18</v>
      </c>
      <c r="C27">
        <v>382</v>
      </c>
      <c r="D27">
        <v>77</v>
      </c>
      <c r="E27">
        <f t="shared" si="0"/>
        <v>459</v>
      </c>
      <c r="F27">
        <f t="shared" si="2"/>
        <v>21</v>
      </c>
      <c r="G27" s="3">
        <f t="shared" si="1"/>
        <v>418.06557377049182</v>
      </c>
      <c r="H27" s="4">
        <f t="shared" si="4"/>
        <v>449</v>
      </c>
      <c r="I27">
        <f t="shared" si="3"/>
        <v>9429</v>
      </c>
    </row>
    <row r="28" spans="1:9" x14ac:dyDescent="0.25">
      <c r="B28" t="s">
        <v>19</v>
      </c>
      <c r="C28">
        <v>341</v>
      </c>
      <c r="D28">
        <v>69</v>
      </c>
      <c r="E28">
        <f t="shared" si="0"/>
        <v>410</v>
      </c>
      <c r="F28">
        <f t="shared" si="2"/>
        <v>22</v>
      </c>
      <c r="G28" s="3">
        <f t="shared" si="1"/>
        <v>418.06557377049182</v>
      </c>
      <c r="H28" s="4">
        <f t="shared" si="4"/>
        <v>447.22727272727275</v>
      </c>
      <c r="I28">
        <f t="shared" si="3"/>
        <v>9839</v>
      </c>
    </row>
    <row r="29" spans="1:9" x14ac:dyDescent="0.25">
      <c r="B29" t="s">
        <v>20</v>
      </c>
      <c r="C29">
        <v>330</v>
      </c>
      <c r="D29">
        <v>63</v>
      </c>
      <c r="E29">
        <f t="shared" si="0"/>
        <v>393</v>
      </c>
      <c r="F29">
        <f t="shared" si="2"/>
        <v>23</v>
      </c>
      <c r="G29" s="3">
        <f t="shared" si="1"/>
        <v>418.06557377049182</v>
      </c>
      <c r="H29" s="4">
        <f t="shared" si="4"/>
        <v>444.86956521739131</v>
      </c>
      <c r="I29">
        <f t="shared" si="3"/>
        <v>10232</v>
      </c>
    </row>
    <row r="30" spans="1:9" x14ac:dyDescent="0.25">
      <c r="B30" t="s">
        <v>21</v>
      </c>
      <c r="C30">
        <v>229</v>
      </c>
      <c r="D30">
        <v>54</v>
      </c>
      <c r="E30">
        <f t="shared" si="0"/>
        <v>283</v>
      </c>
      <c r="F30">
        <f t="shared" si="2"/>
        <v>24</v>
      </c>
      <c r="G30" s="3">
        <f t="shared" si="1"/>
        <v>418.06557377049182</v>
      </c>
      <c r="H30" s="4">
        <f t="shared" si="4"/>
        <v>438.125</v>
      </c>
      <c r="I30">
        <f t="shared" si="3"/>
        <v>10515</v>
      </c>
    </row>
    <row r="31" spans="1:9" x14ac:dyDescent="0.25">
      <c r="A31" s="1">
        <v>2020</v>
      </c>
      <c r="B31" t="s">
        <v>23</v>
      </c>
      <c r="C31">
        <v>294</v>
      </c>
      <c r="D31">
        <v>71</v>
      </c>
      <c r="E31">
        <f t="shared" si="0"/>
        <v>365</v>
      </c>
      <c r="F31">
        <f t="shared" si="2"/>
        <v>25</v>
      </c>
      <c r="G31" s="3">
        <f t="shared" si="1"/>
        <v>418.06557377049182</v>
      </c>
      <c r="H31" s="4">
        <f t="shared" si="4"/>
        <v>435.2</v>
      </c>
      <c r="I31">
        <f t="shared" si="3"/>
        <v>10880</v>
      </c>
    </row>
    <row r="32" spans="1:9" x14ac:dyDescent="0.25">
      <c r="B32" t="s">
        <v>11</v>
      </c>
      <c r="C32">
        <v>320</v>
      </c>
      <c r="D32">
        <v>70</v>
      </c>
      <c r="E32">
        <f t="shared" si="0"/>
        <v>390</v>
      </c>
      <c r="F32">
        <f t="shared" si="2"/>
        <v>26</v>
      </c>
      <c r="G32" s="3">
        <f t="shared" si="1"/>
        <v>418.06557377049182</v>
      </c>
      <c r="H32" s="4">
        <f t="shared" si="4"/>
        <v>433.46153846153845</v>
      </c>
      <c r="I32">
        <f t="shared" si="3"/>
        <v>11270</v>
      </c>
    </row>
    <row r="33" spans="1:9" x14ac:dyDescent="0.25">
      <c r="B33" t="s">
        <v>12</v>
      </c>
      <c r="C33">
        <v>301</v>
      </c>
      <c r="D33">
        <v>50</v>
      </c>
      <c r="E33">
        <f t="shared" si="0"/>
        <v>351</v>
      </c>
      <c r="F33">
        <f t="shared" si="2"/>
        <v>27</v>
      </c>
      <c r="G33" s="3">
        <f t="shared" si="1"/>
        <v>418.06557377049182</v>
      </c>
      <c r="H33" s="4">
        <f t="shared" si="4"/>
        <v>430.40740740740739</v>
      </c>
      <c r="I33">
        <f t="shared" si="3"/>
        <v>11621</v>
      </c>
    </row>
    <row r="34" spans="1:9" x14ac:dyDescent="0.25">
      <c r="B34" t="s">
        <v>13</v>
      </c>
      <c r="C34">
        <v>275</v>
      </c>
      <c r="D34">
        <v>46</v>
      </c>
      <c r="E34">
        <f t="shared" si="0"/>
        <v>321</v>
      </c>
      <c r="F34">
        <f t="shared" si="2"/>
        <v>28</v>
      </c>
      <c r="G34" s="3">
        <f t="shared" si="1"/>
        <v>418.06557377049182</v>
      </c>
      <c r="H34" s="4">
        <f t="shared" si="4"/>
        <v>426.5</v>
      </c>
      <c r="I34">
        <f t="shared" si="3"/>
        <v>11942</v>
      </c>
    </row>
    <row r="35" spans="1:9" x14ac:dyDescent="0.25">
      <c r="B35" t="s">
        <v>14</v>
      </c>
      <c r="C35">
        <v>317</v>
      </c>
      <c r="D35">
        <v>59</v>
      </c>
      <c r="E35">
        <f t="shared" si="0"/>
        <v>376</v>
      </c>
      <c r="F35">
        <f t="shared" si="2"/>
        <v>29</v>
      </c>
      <c r="G35" s="3">
        <f t="shared" si="1"/>
        <v>418.06557377049182</v>
      </c>
      <c r="H35" s="4">
        <f t="shared" si="4"/>
        <v>424.75862068965517</v>
      </c>
      <c r="I35">
        <f t="shared" si="3"/>
        <v>12318</v>
      </c>
    </row>
    <row r="36" spans="1:9" x14ac:dyDescent="0.25">
      <c r="B36" t="s">
        <v>15</v>
      </c>
      <c r="C36">
        <v>333</v>
      </c>
      <c r="D36">
        <v>51</v>
      </c>
      <c r="E36">
        <f t="shared" si="0"/>
        <v>384</v>
      </c>
      <c r="F36">
        <f t="shared" si="2"/>
        <v>30</v>
      </c>
      <c r="G36" s="3">
        <f t="shared" si="1"/>
        <v>418.06557377049182</v>
      </c>
      <c r="H36" s="4">
        <f t="shared" si="4"/>
        <v>423.4</v>
      </c>
      <c r="I36">
        <f t="shared" si="3"/>
        <v>12702</v>
      </c>
    </row>
    <row r="37" spans="1:9" x14ac:dyDescent="0.25">
      <c r="B37" t="s">
        <v>16</v>
      </c>
      <c r="C37">
        <v>335</v>
      </c>
      <c r="D37">
        <v>43</v>
      </c>
      <c r="E37">
        <f t="shared" si="0"/>
        <v>378</v>
      </c>
      <c r="F37">
        <f t="shared" si="2"/>
        <v>31</v>
      </c>
      <c r="G37" s="3">
        <f t="shared" si="1"/>
        <v>418.06557377049182</v>
      </c>
      <c r="H37" s="4">
        <f t="shared" si="4"/>
        <v>421.93548387096774</v>
      </c>
      <c r="I37">
        <f t="shared" si="3"/>
        <v>13080</v>
      </c>
    </row>
    <row r="38" spans="1:9" x14ac:dyDescent="0.25">
      <c r="B38" t="s">
        <v>17</v>
      </c>
      <c r="C38">
        <v>315</v>
      </c>
      <c r="D38">
        <v>53</v>
      </c>
      <c r="E38">
        <f t="shared" si="0"/>
        <v>368</v>
      </c>
      <c r="F38">
        <f t="shared" si="2"/>
        <v>32</v>
      </c>
      <c r="G38" s="3">
        <f t="shared" si="1"/>
        <v>418.06557377049182</v>
      </c>
      <c r="H38" s="4">
        <f t="shared" si="4"/>
        <v>420.25</v>
      </c>
      <c r="I38">
        <f t="shared" si="3"/>
        <v>13448</v>
      </c>
    </row>
    <row r="39" spans="1:9" x14ac:dyDescent="0.25">
      <c r="B39" t="s">
        <v>18</v>
      </c>
      <c r="C39">
        <v>295</v>
      </c>
      <c r="D39">
        <v>63</v>
      </c>
      <c r="E39">
        <f t="shared" si="0"/>
        <v>358</v>
      </c>
      <c r="F39">
        <f t="shared" si="2"/>
        <v>33</v>
      </c>
      <c r="G39" s="3">
        <f t="shared" si="1"/>
        <v>418.06557377049182</v>
      </c>
      <c r="H39" s="4">
        <f t="shared" si="4"/>
        <v>418.36363636363637</v>
      </c>
      <c r="I39">
        <f t="shared" si="3"/>
        <v>13806</v>
      </c>
    </row>
    <row r="40" spans="1:9" x14ac:dyDescent="0.25">
      <c r="B40" t="s">
        <v>19</v>
      </c>
      <c r="C40">
        <v>328</v>
      </c>
      <c r="D40">
        <v>65</v>
      </c>
      <c r="E40">
        <f t="shared" si="0"/>
        <v>393</v>
      </c>
      <c r="F40">
        <f t="shared" si="2"/>
        <v>34</v>
      </c>
      <c r="G40" s="3">
        <f t="shared" ref="G40:G67" si="5">aveupto9</f>
        <v>418.06557377049182</v>
      </c>
      <c r="H40" s="4">
        <f t="shared" si="4"/>
        <v>417.61764705882354</v>
      </c>
      <c r="I40">
        <f t="shared" si="3"/>
        <v>14199</v>
      </c>
    </row>
    <row r="41" spans="1:9" x14ac:dyDescent="0.25">
      <c r="B41" t="s">
        <v>20</v>
      </c>
      <c r="C41">
        <v>322</v>
      </c>
      <c r="D41">
        <v>81</v>
      </c>
      <c r="E41">
        <f t="shared" si="0"/>
        <v>403</v>
      </c>
      <c r="F41">
        <f t="shared" si="2"/>
        <v>35</v>
      </c>
      <c r="G41" s="3">
        <f t="shared" si="5"/>
        <v>418.06557377049182</v>
      </c>
      <c r="H41" s="4">
        <f t="shared" si="4"/>
        <v>417.2</v>
      </c>
      <c r="I41">
        <f t="shared" si="3"/>
        <v>14602</v>
      </c>
    </row>
    <row r="42" spans="1:9" x14ac:dyDescent="0.25">
      <c r="B42" t="s">
        <v>21</v>
      </c>
      <c r="C42">
        <v>348</v>
      </c>
      <c r="D42">
        <v>57</v>
      </c>
      <c r="E42">
        <f t="shared" si="0"/>
        <v>405</v>
      </c>
      <c r="F42">
        <f t="shared" si="2"/>
        <v>36</v>
      </c>
      <c r="G42" s="3">
        <f t="shared" si="5"/>
        <v>418.06557377049182</v>
      </c>
      <c r="H42" s="4">
        <f t="shared" si="4"/>
        <v>416.86111111111109</v>
      </c>
      <c r="I42">
        <f t="shared" si="3"/>
        <v>15007</v>
      </c>
    </row>
    <row r="43" spans="1:9" x14ac:dyDescent="0.25">
      <c r="A43" s="1">
        <v>2021</v>
      </c>
      <c r="B43" t="s">
        <v>24</v>
      </c>
      <c r="C43">
        <v>325</v>
      </c>
      <c r="D43">
        <v>62</v>
      </c>
      <c r="E43">
        <f t="shared" si="0"/>
        <v>387</v>
      </c>
      <c r="F43">
        <f t="shared" si="2"/>
        <v>37</v>
      </c>
      <c r="G43" s="3">
        <f t="shared" si="5"/>
        <v>418.06557377049182</v>
      </c>
      <c r="H43" s="4">
        <f t="shared" si="4"/>
        <v>416.05405405405406</v>
      </c>
      <c r="I43">
        <f t="shared" si="3"/>
        <v>15394</v>
      </c>
    </row>
    <row r="44" spans="1:9" x14ac:dyDescent="0.25">
      <c r="B44" t="s">
        <v>11</v>
      </c>
      <c r="C44">
        <v>351</v>
      </c>
      <c r="D44">
        <v>63</v>
      </c>
      <c r="E44">
        <f t="shared" si="0"/>
        <v>414</v>
      </c>
      <c r="F44">
        <f t="shared" si="2"/>
        <v>38</v>
      </c>
      <c r="G44" s="3">
        <f t="shared" si="5"/>
        <v>418.06557377049182</v>
      </c>
      <c r="H44" s="4">
        <f t="shared" si="4"/>
        <v>416</v>
      </c>
      <c r="I44">
        <f t="shared" si="3"/>
        <v>15808</v>
      </c>
    </row>
    <row r="45" spans="1:9" x14ac:dyDescent="0.25">
      <c r="B45" t="s">
        <v>12</v>
      </c>
      <c r="C45">
        <v>404</v>
      </c>
      <c r="D45">
        <v>73</v>
      </c>
      <c r="E45">
        <f t="shared" si="0"/>
        <v>477</v>
      </c>
      <c r="F45">
        <f t="shared" si="2"/>
        <v>39</v>
      </c>
      <c r="G45" s="3">
        <f t="shared" si="5"/>
        <v>418.06557377049182</v>
      </c>
      <c r="H45" s="4">
        <f t="shared" si="4"/>
        <v>417.56410256410254</v>
      </c>
      <c r="I45">
        <f t="shared" si="3"/>
        <v>16285</v>
      </c>
    </row>
    <row r="46" spans="1:9" x14ac:dyDescent="0.25">
      <c r="B46" t="s">
        <v>13</v>
      </c>
      <c r="C46">
        <v>369</v>
      </c>
      <c r="D46">
        <v>57</v>
      </c>
      <c r="E46">
        <f t="shared" si="0"/>
        <v>426</v>
      </c>
      <c r="F46">
        <f t="shared" si="2"/>
        <v>40</v>
      </c>
      <c r="G46" s="3">
        <f t="shared" si="5"/>
        <v>418.06557377049182</v>
      </c>
      <c r="H46" s="4">
        <f t="shared" si="4"/>
        <v>417.77499999999998</v>
      </c>
      <c r="I46">
        <f t="shared" si="3"/>
        <v>16711</v>
      </c>
    </row>
    <row r="47" spans="1:9" x14ac:dyDescent="0.25">
      <c r="B47" t="s">
        <v>14</v>
      </c>
      <c r="C47">
        <v>360</v>
      </c>
      <c r="D47">
        <v>75</v>
      </c>
      <c r="E47">
        <f t="shared" si="0"/>
        <v>435</v>
      </c>
      <c r="F47">
        <f t="shared" si="2"/>
        <v>41</v>
      </c>
      <c r="G47" s="3">
        <f t="shared" si="5"/>
        <v>418.06557377049182</v>
      </c>
      <c r="H47" s="4">
        <f t="shared" si="4"/>
        <v>418.19512195121951</v>
      </c>
      <c r="I47">
        <f t="shared" si="3"/>
        <v>17146</v>
      </c>
    </row>
    <row r="48" spans="1:9" x14ac:dyDescent="0.25">
      <c r="B48" t="s">
        <v>15</v>
      </c>
      <c r="C48">
        <v>366</v>
      </c>
      <c r="D48">
        <v>90</v>
      </c>
      <c r="E48">
        <f t="shared" si="0"/>
        <v>456</v>
      </c>
      <c r="F48">
        <f t="shared" si="2"/>
        <v>42</v>
      </c>
      <c r="G48" s="3">
        <f t="shared" si="5"/>
        <v>418.06557377049182</v>
      </c>
      <c r="H48" s="4">
        <f t="shared" si="4"/>
        <v>419.09523809523807</v>
      </c>
      <c r="I48">
        <f t="shared" si="3"/>
        <v>17602</v>
      </c>
    </row>
    <row r="49" spans="1:9" x14ac:dyDescent="0.25">
      <c r="B49" t="s">
        <v>16</v>
      </c>
      <c r="C49">
        <v>374</v>
      </c>
      <c r="D49">
        <v>76</v>
      </c>
      <c r="E49">
        <f t="shared" si="0"/>
        <v>450</v>
      </c>
      <c r="F49">
        <f t="shared" si="2"/>
        <v>43</v>
      </c>
      <c r="G49" s="3">
        <f t="shared" si="5"/>
        <v>418.06557377049182</v>
      </c>
      <c r="H49" s="4">
        <f t="shared" si="4"/>
        <v>419.81395348837208</v>
      </c>
      <c r="I49">
        <f t="shared" si="3"/>
        <v>18052</v>
      </c>
    </row>
    <row r="50" spans="1:9" x14ac:dyDescent="0.25">
      <c r="B50" t="s">
        <v>17</v>
      </c>
      <c r="C50">
        <v>340</v>
      </c>
      <c r="D50">
        <v>64</v>
      </c>
      <c r="E50">
        <f t="shared" si="0"/>
        <v>404</v>
      </c>
      <c r="F50">
        <f t="shared" si="2"/>
        <v>44</v>
      </c>
      <c r="G50" s="3">
        <f t="shared" si="5"/>
        <v>418.06557377049182</v>
      </c>
      <c r="H50" s="4">
        <f t="shared" si="4"/>
        <v>419.45454545454544</v>
      </c>
      <c r="I50">
        <f t="shared" si="3"/>
        <v>18456</v>
      </c>
    </row>
    <row r="51" spans="1:9" x14ac:dyDescent="0.25">
      <c r="B51" t="s">
        <v>18</v>
      </c>
      <c r="C51">
        <v>299</v>
      </c>
      <c r="D51">
        <v>71</v>
      </c>
      <c r="E51">
        <f t="shared" si="0"/>
        <v>370</v>
      </c>
      <c r="F51">
        <f t="shared" si="2"/>
        <v>45</v>
      </c>
      <c r="G51" s="3">
        <f t="shared" si="5"/>
        <v>418.06557377049182</v>
      </c>
      <c r="H51" s="4">
        <f t="shared" si="4"/>
        <v>418.35555555555555</v>
      </c>
      <c r="I51">
        <f t="shared" si="3"/>
        <v>18826</v>
      </c>
    </row>
    <row r="52" spans="1:9" x14ac:dyDescent="0.25">
      <c r="B52" t="s">
        <v>19</v>
      </c>
      <c r="C52">
        <v>336</v>
      </c>
      <c r="D52">
        <v>76</v>
      </c>
      <c r="E52">
        <f t="shared" si="0"/>
        <v>412</v>
      </c>
      <c r="F52">
        <f t="shared" si="2"/>
        <v>46</v>
      </c>
      <c r="G52" s="3">
        <f t="shared" si="5"/>
        <v>418.06557377049182</v>
      </c>
      <c r="H52" s="4">
        <f t="shared" si="4"/>
        <v>418.21739130434781</v>
      </c>
      <c r="I52">
        <f t="shared" si="3"/>
        <v>19238</v>
      </c>
    </row>
    <row r="53" spans="1:9" x14ac:dyDescent="0.25">
      <c r="B53" t="s">
        <v>20</v>
      </c>
      <c r="C53">
        <v>331</v>
      </c>
      <c r="D53">
        <v>74</v>
      </c>
      <c r="E53">
        <f t="shared" si="0"/>
        <v>405</v>
      </c>
      <c r="F53">
        <f t="shared" si="2"/>
        <v>47</v>
      </c>
      <c r="G53" s="3">
        <f t="shared" si="5"/>
        <v>418.06557377049182</v>
      </c>
      <c r="H53" s="4">
        <f t="shared" si="4"/>
        <v>417.93617021276594</v>
      </c>
      <c r="I53">
        <f t="shared" si="3"/>
        <v>19643</v>
      </c>
    </row>
    <row r="54" spans="1:9" x14ac:dyDescent="0.25">
      <c r="B54" t="s">
        <v>21</v>
      </c>
      <c r="C54">
        <v>317</v>
      </c>
      <c r="D54">
        <v>80</v>
      </c>
      <c r="E54">
        <f t="shared" si="0"/>
        <v>397</v>
      </c>
      <c r="F54">
        <f t="shared" si="2"/>
        <v>48</v>
      </c>
      <c r="G54" s="3">
        <f t="shared" si="5"/>
        <v>418.06557377049182</v>
      </c>
      <c r="H54" s="4">
        <f t="shared" si="4"/>
        <v>417.5</v>
      </c>
      <c r="I54">
        <f t="shared" si="3"/>
        <v>20040</v>
      </c>
    </row>
    <row r="55" spans="1:9" x14ac:dyDescent="0.25">
      <c r="A55" s="1">
        <v>2022</v>
      </c>
      <c r="B55" t="s">
        <v>25</v>
      </c>
      <c r="C55">
        <v>300</v>
      </c>
      <c r="D55">
        <v>117</v>
      </c>
      <c r="E55">
        <f t="shared" si="0"/>
        <v>417</v>
      </c>
      <c r="F55">
        <f t="shared" si="2"/>
        <v>49</v>
      </c>
      <c r="G55" s="3">
        <f t="shared" si="5"/>
        <v>418.06557377049182</v>
      </c>
      <c r="H55" s="4">
        <f t="shared" si="4"/>
        <v>417.48979591836735</v>
      </c>
      <c r="I55">
        <f t="shared" si="3"/>
        <v>20457</v>
      </c>
    </row>
    <row r="56" spans="1:9" x14ac:dyDescent="0.25">
      <c r="B56" t="s">
        <v>11</v>
      </c>
      <c r="C56">
        <v>292</v>
      </c>
      <c r="D56">
        <v>111</v>
      </c>
      <c r="E56">
        <f t="shared" si="0"/>
        <v>403</v>
      </c>
      <c r="F56">
        <f t="shared" si="2"/>
        <v>50</v>
      </c>
      <c r="G56" s="3">
        <f t="shared" si="5"/>
        <v>418.06557377049182</v>
      </c>
      <c r="H56" s="4">
        <f t="shared" si="4"/>
        <v>417.2</v>
      </c>
      <c r="I56">
        <f t="shared" si="3"/>
        <v>20860</v>
      </c>
    </row>
    <row r="57" spans="1:9" x14ac:dyDescent="0.25">
      <c r="B57" t="s">
        <v>12</v>
      </c>
      <c r="C57">
        <v>338</v>
      </c>
      <c r="D57">
        <v>127</v>
      </c>
      <c r="E57">
        <f t="shared" si="0"/>
        <v>465</v>
      </c>
      <c r="F57">
        <f t="shared" si="2"/>
        <v>51</v>
      </c>
      <c r="G57" s="3">
        <f t="shared" si="5"/>
        <v>418.06557377049182</v>
      </c>
      <c r="H57" s="4">
        <f t="shared" si="4"/>
        <v>418.13725490196077</v>
      </c>
      <c r="I57">
        <f t="shared" si="3"/>
        <v>21325</v>
      </c>
    </row>
    <row r="58" spans="1:9" x14ac:dyDescent="0.25">
      <c r="B58" t="s">
        <v>13</v>
      </c>
      <c r="C58">
        <v>338</v>
      </c>
      <c r="D58">
        <v>101</v>
      </c>
      <c r="E58">
        <f t="shared" si="0"/>
        <v>439</v>
      </c>
      <c r="F58">
        <f t="shared" si="2"/>
        <v>52</v>
      </c>
      <c r="G58" s="3">
        <f t="shared" si="5"/>
        <v>418.06557377049182</v>
      </c>
      <c r="H58" s="4">
        <f t="shared" si="4"/>
        <v>418.53846153846155</v>
      </c>
      <c r="I58">
        <f t="shared" si="3"/>
        <v>21764</v>
      </c>
    </row>
    <row r="59" spans="1:9" x14ac:dyDescent="0.25">
      <c r="B59" t="s">
        <v>14</v>
      </c>
      <c r="C59">
        <v>334</v>
      </c>
      <c r="D59">
        <v>100</v>
      </c>
      <c r="E59">
        <f t="shared" si="0"/>
        <v>434</v>
      </c>
      <c r="F59">
        <f t="shared" si="2"/>
        <v>53</v>
      </c>
      <c r="G59" s="3">
        <f t="shared" si="5"/>
        <v>418.06557377049182</v>
      </c>
      <c r="H59" s="4">
        <f t="shared" si="4"/>
        <v>418.83018867924528</v>
      </c>
      <c r="I59">
        <f t="shared" si="3"/>
        <v>22198</v>
      </c>
    </row>
    <row r="60" spans="1:9" x14ac:dyDescent="0.25">
      <c r="B60" t="s">
        <v>15</v>
      </c>
      <c r="C60">
        <v>316</v>
      </c>
      <c r="D60">
        <v>71</v>
      </c>
      <c r="E60">
        <f t="shared" si="0"/>
        <v>387</v>
      </c>
      <c r="F60">
        <f t="shared" si="2"/>
        <v>54</v>
      </c>
      <c r="G60" s="3">
        <f t="shared" si="5"/>
        <v>418.06557377049182</v>
      </c>
      <c r="H60" s="4">
        <f t="shared" si="4"/>
        <v>418.24074074074076</v>
      </c>
      <c r="I60">
        <f t="shared" si="3"/>
        <v>22585</v>
      </c>
    </row>
    <row r="61" spans="1:9" x14ac:dyDescent="0.25">
      <c r="B61" t="s">
        <v>16</v>
      </c>
      <c r="C61">
        <v>377</v>
      </c>
      <c r="D61">
        <v>76</v>
      </c>
      <c r="E61">
        <f t="shared" si="0"/>
        <v>453</v>
      </c>
      <c r="F61">
        <f t="shared" si="2"/>
        <v>55</v>
      </c>
      <c r="G61" s="3">
        <f t="shared" si="5"/>
        <v>418.06557377049182</v>
      </c>
      <c r="H61" s="4">
        <f t="shared" si="4"/>
        <v>418.87272727272727</v>
      </c>
      <c r="I61">
        <f t="shared" si="3"/>
        <v>23038</v>
      </c>
    </row>
    <row r="62" spans="1:9" x14ac:dyDescent="0.25">
      <c r="B62" t="s">
        <v>17</v>
      </c>
      <c r="C62">
        <v>358</v>
      </c>
      <c r="D62">
        <v>73</v>
      </c>
      <c r="E62">
        <f t="shared" si="0"/>
        <v>431</v>
      </c>
      <c r="F62">
        <f t="shared" si="2"/>
        <v>56</v>
      </c>
      <c r="G62" s="3">
        <f t="shared" si="5"/>
        <v>418.06557377049182</v>
      </c>
      <c r="H62" s="4">
        <f t="shared" si="4"/>
        <v>419.08928571428572</v>
      </c>
      <c r="I62">
        <f t="shared" si="3"/>
        <v>23469</v>
      </c>
    </row>
    <row r="63" spans="1:9" x14ac:dyDescent="0.25">
      <c r="B63" t="s">
        <v>18</v>
      </c>
      <c r="C63">
        <v>316</v>
      </c>
      <c r="D63">
        <v>72</v>
      </c>
      <c r="E63">
        <f t="shared" si="0"/>
        <v>388</v>
      </c>
      <c r="F63">
        <f t="shared" si="2"/>
        <v>57</v>
      </c>
      <c r="G63" s="3">
        <f t="shared" si="5"/>
        <v>418.06557377049182</v>
      </c>
      <c r="H63" s="4">
        <f t="shared" si="4"/>
        <v>418.54385964912279</v>
      </c>
      <c r="I63">
        <f t="shared" si="3"/>
        <v>23857</v>
      </c>
    </row>
    <row r="64" spans="1:9" x14ac:dyDescent="0.25">
      <c r="B64" t="s">
        <v>19</v>
      </c>
      <c r="C64">
        <v>348</v>
      </c>
      <c r="D64">
        <v>75</v>
      </c>
      <c r="E64">
        <f t="shared" si="0"/>
        <v>423</v>
      </c>
      <c r="F64">
        <f t="shared" si="2"/>
        <v>58</v>
      </c>
      <c r="G64" s="3">
        <f t="shared" si="5"/>
        <v>418.06557377049182</v>
      </c>
      <c r="H64" s="4">
        <f t="shared" si="4"/>
        <v>418.62068965517244</v>
      </c>
      <c r="I64">
        <f t="shared" si="3"/>
        <v>24280</v>
      </c>
    </row>
    <row r="65" spans="1:9" x14ac:dyDescent="0.25">
      <c r="B65" t="s">
        <v>20</v>
      </c>
      <c r="C65">
        <v>332</v>
      </c>
      <c r="D65">
        <v>94</v>
      </c>
      <c r="E65">
        <f t="shared" si="0"/>
        <v>426</v>
      </c>
      <c r="F65">
        <f t="shared" si="2"/>
        <v>59</v>
      </c>
      <c r="G65" s="3">
        <f t="shared" si="5"/>
        <v>418.06557377049182</v>
      </c>
      <c r="H65" s="4">
        <f t="shared" si="4"/>
        <v>418.74576271186442</v>
      </c>
      <c r="I65">
        <f t="shared" si="3"/>
        <v>24706</v>
      </c>
    </row>
    <row r="66" spans="1:9" x14ac:dyDescent="0.25">
      <c r="B66" t="s">
        <v>21</v>
      </c>
      <c r="C66">
        <v>342</v>
      </c>
      <c r="D66">
        <v>84</v>
      </c>
      <c r="E66">
        <f t="shared" si="0"/>
        <v>426</v>
      </c>
      <c r="F66">
        <f t="shared" si="2"/>
        <v>60</v>
      </c>
      <c r="G66" s="3">
        <f t="shared" si="5"/>
        <v>418.06557377049182</v>
      </c>
      <c r="H66" s="4">
        <f t="shared" si="4"/>
        <v>418.86666666666667</v>
      </c>
      <c r="I66">
        <f t="shared" si="3"/>
        <v>25132</v>
      </c>
    </row>
    <row r="67" spans="1:9" x14ac:dyDescent="0.25">
      <c r="A67" s="1">
        <v>2023</v>
      </c>
      <c r="B67" t="s">
        <v>26</v>
      </c>
      <c r="C67">
        <v>303</v>
      </c>
      <c r="D67">
        <v>67</v>
      </c>
      <c r="E67">
        <f t="shared" si="0"/>
        <v>370</v>
      </c>
      <c r="F67">
        <f t="shared" si="2"/>
        <v>61</v>
      </c>
      <c r="G67" s="3">
        <f t="shared" si="5"/>
        <v>418.06557377049182</v>
      </c>
      <c r="H67" s="4">
        <f t="shared" si="4"/>
        <v>418.06557377049182</v>
      </c>
      <c r="I67">
        <f t="shared" si="3"/>
        <v>25502</v>
      </c>
    </row>
    <row r="68" spans="1:9" x14ac:dyDescent="0.25">
      <c r="E68" t="s">
        <v>36</v>
      </c>
    </row>
    <row r="69" spans="1:9" x14ac:dyDescent="0.25">
      <c r="E69">
        <f>SUM(E7:E67)</f>
        <v>25502</v>
      </c>
    </row>
    <row r="71" spans="1:9" x14ac:dyDescent="0.25">
      <c r="B71" t="s">
        <v>44</v>
      </c>
      <c r="C71" s="6" t="s">
        <v>42</v>
      </c>
    </row>
    <row r="72" spans="1:9" x14ac:dyDescent="0.25">
      <c r="B72" t="s">
        <v>44</v>
      </c>
      <c r="C72" s="6" t="s">
        <v>43</v>
      </c>
    </row>
    <row r="73" spans="1:9" x14ac:dyDescent="0.25">
      <c r="B73" t="s">
        <v>44</v>
      </c>
      <c r="C73" s="6" t="s">
        <v>45</v>
      </c>
    </row>
  </sheetData>
  <sheetProtection selectLockedCells="1" selectUnlockedCells="1"/>
  <hyperlinks>
    <hyperlink ref="C71" r:id="rId1" xr:uid="{00000000-0004-0000-0000-000000000000}"/>
    <hyperlink ref="C72" r:id="rId2" xr:uid="{00000000-0004-0000-0000-000001000000}"/>
    <hyperlink ref="C73" r:id="rId3" xr:uid="{00000000-0004-0000-0000-000002000000}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78"/>
  <sheetViews>
    <sheetView tabSelected="1" topLeftCell="A26" zoomScale="95" zoomScaleNormal="95" workbookViewId="0">
      <selection activeCell="H45" sqref="H45"/>
    </sheetView>
  </sheetViews>
  <sheetFormatPr defaultColWidth="11.44140625" defaultRowHeight="13.2" x14ac:dyDescent="0.25"/>
  <cols>
    <col min="2" max="2" width="15.21875" bestFit="1" customWidth="1"/>
    <col min="3" max="3" width="32.88671875" customWidth="1"/>
    <col min="4" max="4" width="35.6640625" customWidth="1"/>
    <col min="6" max="6" width="3.109375" bestFit="1" customWidth="1"/>
    <col min="7" max="7" width="8" hidden="1" customWidth="1"/>
    <col min="8" max="8" width="9.5546875" style="5" bestFit="1" customWidth="1"/>
    <col min="9" max="9" width="12.21875" style="5" customWidth="1"/>
    <col min="10" max="10" width="16" bestFit="1" customWidth="1"/>
    <col min="11" max="11" width="6.33203125" bestFit="1" customWidth="1"/>
    <col min="12" max="12" width="18.5546875" bestFit="1" customWidth="1"/>
    <col min="13" max="13" width="23.5546875" style="13" customWidth="1"/>
  </cols>
  <sheetData>
    <row r="1" spans="1:13" x14ac:dyDescent="0.25">
      <c r="A1" s="1" t="s">
        <v>0</v>
      </c>
      <c r="I1" s="8" t="s">
        <v>38</v>
      </c>
    </row>
    <row r="2" spans="1:13" x14ac:dyDescent="0.25">
      <c r="A2" s="1"/>
      <c r="I2" s="8" t="s">
        <v>37</v>
      </c>
    </row>
    <row r="3" spans="1:13" x14ac:dyDescent="0.25">
      <c r="A3" s="1" t="s">
        <v>27</v>
      </c>
      <c r="I3" s="10">
        <v>2500</v>
      </c>
      <c r="M3" s="8">
        <f>I3</f>
        <v>2500</v>
      </c>
    </row>
    <row r="4" spans="1:13" x14ac:dyDescent="0.25">
      <c r="A4" s="1"/>
      <c r="C4" t="s">
        <v>2</v>
      </c>
      <c r="I4" s="8">
        <f>H67/I3</f>
        <v>6729.2556000000004</v>
      </c>
      <c r="M4" s="8">
        <f>L52/M3</f>
        <v>1040.8984</v>
      </c>
    </row>
    <row r="5" spans="1:13" x14ac:dyDescent="0.25">
      <c r="A5" s="1" t="s">
        <v>3</v>
      </c>
      <c r="B5" t="s">
        <v>4</v>
      </c>
      <c r="C5" t="s">
        <v>5</v>
      </c>
      <c r="D5" t="s">
        <v>6</v>
      </c>
      <c r="E5" s="2" t="s">
        <v>7</v>
      </c>
      <c r="I5" s="8">
        <f>((INT(I4/1000)+1)*1000)</f>
        <v>7000</v>
      </c>
      <c r="M5" s="8">
        <f>((INT(M4/1000)+1)*1000)*0.75</f>
        <v>1500</v>
      </c>
    </row>
    <row r="6" spans="1:13" x14ac:dyDescent="0.25">
      <c r="C6" t="s">
        <v>8</v>
      </c>
      <c r="D6" t="s">
        <v>9</v>
      </c>
      <c r="E6" t="s">
        <v>49</v>
      </c>
      <c r="G6" t="s">
        <v>35</v>
      </c>
      <c r="H6" s="7" t="s">
        <v>37</v>
      </c>
      <c r="I6" s="9" t="s">
        <v>55</v>
      </c>
      <c r="J6" t="s">
        <v>51</v>
      </c>
      <c r="K6" t="s">
        <v>36</v>
      </c>
      <c r="L6" t="s">
        <v>52</v>
      </c>
      <c r="M6" s="13" t="s">
        <v>56</v>
      </c>
    </row>
    <row r="7" spans="1:13" x14ac:dyDescent="0.25">
      <c r="A7" s="1">
        <v>2018</v>
      </c>
      <c r="B7" t="s">
        <v>10</v>
      </c>
      <c r="C7">
        <v>181</v>
      </c>
      <c r="D7">
        <v>185</v>
      </c>
      <c r="E7">
        <f t="shared" ref="E7:E67" si="0">C7+D7</f>
        <v>366</v>
      </c>
      <c r="F7">
        <f>1</f>
        <v>1</v>
      </c>
      <c r="G7" s="4">
        <f>E69/F67</f>
        <v>597.81967213114751</v>
      </c>
      <c r="H7" s="5">
        <v>0</v>
      </c>
      <c r="I7" s="5">
        <f>H7/$I$5</f>
        <v>0</v>
      </c>
      <c r="J7" s="4"/>
      <c r="K7">
        <f>E7</f>
        <v>366</v>
      </c>
      <c r="L7">
        <v>0</v>
      </c>
      <c r="M7" s="13">
        <f>L7/$M$5</f>
        <v>0</v>
      </c>
    </row>
    <row r="8" spans="1:13" x14ac:dyDescent="0.25">
      <c r="A8" s="1"/>
      <c r="B8" t="s">
        <v>11</v>
      </c>
      <c r="C8">
        <v>180</v>
      </c>
      <c r="D8">
        <v>267</v>
      </c>
      <c r="E8">
        <f t="shared" si="0"/>
        <v>447</v>
      </c>
      <c r="F8">
        <f>F7+1</f>
        <v>2</v>
      </c>
      <c r="G8" s="4">
        <f>G7</f>
        <v>597.81967213114751</v>
      </c>
      <c r="H8" s="5">
        <v>0</v>
      </c>
      <c r="I8" s="5">
        <f t="shared" ref="I8:I67" si="1">H8/$I$5</f>
        <v>0</v>
      </c>
      <c r="J8" s="4"/>
      <c r="K8">
        <f>K7+E8</f>
        <v>813</v>
      </c>
      <c r="L8">
        <v>0</v>
      </c>
      <c r="M8" s="13">
        <f t="shared" ref="M8:M67" si="2">L8/$M$5</f>
        <v>0</v>
      </c>
    </row>
    <row r="9" spans="1:13" x14ac:dyDescent="0.25">
      <c r="A9" s="1"/>
      <c r="B9" t="s">
        <v>12</v>
      </c>
      <c r="C9">
        <v>257</v>
      </c>
      <c r="D9">
        <v>248</v>
      </c>
      <c r="E9">
        <f t="shared" si="0"/>
        <v>505</v>
      </c>
      <c r="F9">
        <f t="shared" ref="F9:F67" si="3">F8+1</f>
        <v>3</v>
      </c>
      <c r="G9" s="4">
        <f t="shared" ref="G9:G67" si="4">G8</f>
        <v>597.81967213114751</v>
      </c>
      <c r="H9" s="5">
        <v>0</v>
      </c>
      <c r="I9" s="5">
        <f t="shared" si="1"/>
        <v>0</v>
      </c>
      <c r="J9" s="4"/>
      <c r="K9">
        <f t="shared" ref="K9:K67" si="5">K8+E9</f>
        <v>1318</v>
      </c>
      <c r="L9">
        <v>0</v>
      </c>
      <c r="M9" s="13">
        <f t="shared" si="2"/>
        <v>0</v>
      </c>
    </row>
    <row r="10" spans="1:13" x14ac:dyDescent="0.25">
      <c r="A10" s="1"/>
      <c r="B10" t="s">
        <v>13</v>
      </c>
      <c r="C10">
        <v>199</v>
      </c>
      <c r="D10">
        <v>298</v>
      </c>
      <c r="E10">
        <f t="shared" si="0"/>
        <v>497</v>
      </c>
      <c r="F10">
        <f t="shared" si="3"/>
        <v>4</v>
      </c>
      <c r="G10" s="4">
        <f t="shared" si="4"/>
        <v>597.81967213114751</v>
      </c>
      <c r="H10" s="5">
        <v>0</v>
      </c>
      <c r="I10" s="5">
        <f t="shared" si="1"/>
        <v>0</v>
      </c>
      <c r="J10" s="4"/>
      <c r="K10">
        <f t="shared" si="5"/>
        <v>1815</v>
      </c>
      <c r="L10">
        <v>0</v>
      </c>
      <c r="M10" s="13">
        <f t="shared" si="2"/>
        <v>0</v>
      </c>
    </row>
    <row r="11" spans="1:13" x14ac:dyDescent="0.25">
      <c r="A11" s="1"/>
      <c r="B11" t="s">
        <v>14</v>
      </c>
      <c r="C11">
        <v>244</v>
      </c>
      <c r="D11">
        <v>332</v>
      </c>
      <c r="E11">
        <f t="shared" si="0"/>
        <v>576</v>
      </c>
      <c r="F11">
        <f t="shared" si="3"/>
        <v>5</v>
      </c>
      <c r="G11" s="4">
        <f t="shared" si="4"/>
        <v>597.81967213114751</v>
      </c>
      <c r="H11" s="5">
        <v>0</v>
      </c>
      <c r="I11" s="5">
        <f t="shared" si="1"/>
        <v>0</v>
      </c>
      <c r="J11" s="4"/>
      <c r="K11">
        <f t="shared" si="5"/>
        <v>2391</v>
      </c>
      <c r="L11">
        <v>0</v>
      </c>
      <c r="M11" s="13">
        <f t="shared" si="2"/>
        <v>0</v>
      </c>
    </row>
    <row r="12" spans="1:13" x14ac:dyDescent="0.25">
      <c r="A12" s="1"/>
      <c r="B12" t="s">
        <v>15</v>
      </c>
      <c r="C12">
        <v>206</v>
      </c>
      <c r="D12">
        <v>245</v>
      </c>
      <c r="E12">
        <f t="shared" si="0"/>
        <v>451</v>
      </c>
      <c r="F12">
        <f t="shared" si="3"/>
        <v>6</v>
      </c>
      <c r="G12" s="4">
        <f t="shared" si="4"/>
        <v>597.81967213114751</v>
      </c>
      <c r="H12" s="5">
        <v>0</v>
      </c>
      <c r="I12" s="5">
        <f t="shared" si="1"/>
        <v>0</v>
      </c>
      <c r="J12" s="4"/>
      <c r="K12">
        <f t="shared" si="5"/>
        <v>2842</v>
      </c>
      <c r="L12">
        <v>0</v>
      </c>
      <c r="M12" s="13">
        <f t="shared" si="2"/>
        <v>0</v>
      </c>
    </row>
    <row r="13" spans="1:13" x14ac:dyDescent="0.25">
      <c r="A13" s="1"/>
      <c r="B13" t="s">
        <v>16</v>
      </c>
      <c r="C13">
        <v>215</v>
      </c>
      <c r="D13">
        <v>301</v>
      </c>
      <c r="E13">
        <f t="shared" si="0"/>
        <v>516</v>
      </c>
      <c r="F13">
        <f t="shared" si="3"/>
        <v>7</v>
      </c>
      <c r="G13" s="4">
        <f t="shared" si="4"/>
        <v>597.81967213114751</v>
      </c>
      <c r="H13" s="5">
        <v>0</v>
      </c>
      <c r="I13" s="5">
        <f t="shared" si="1"/>
        <v>0</v>
      </c>
      <c r="J13" s="4"/>
      <c r="K13">
        <f t="shared" si="5"/>
        <v>3358</v>
      </c>
      <c r="L13">
        <v>0</v>
      </c>
      <c r="M13" s="13">
        <f t="shared" si="2"/>
        <v>0</v>
      </c>
    </row>
    <row r="14" spans="1:13" x14ac:dyDescent="0.25">
      <c r="A14" s="1"/>
      <c r="B14" t="s">
        <v>17</v>
      </c>
      <c r="C14">
        <v>265</v>
      </c>
      <c r="D14">
        <v>378</v>
      </c>
      <c r="E14">
        <f t="shared" si="0"/>
        <v>643</v>
      </c>
      <c r="F14">
        <f t="shared" si="3"/>
        <v>8</v>
      </c>
      <c r="G14" s="4">
        <f t="shared" si="4"/>
        <v>597.81967213114751</v>
      </c>
      <c r="H14" s="5">
        <v>0</v>
      </c>
      <c r="I14" s="5">
        <f t="shared" si="1"/>
        <v>0</v>
      </c>
      <c r="J14" s="4"/>
      <c r="K14">
        <f t="shared" si="5"/>
        <v>4001</v>
      </c>
      <c r="L14">
        <v>0</v>
      </c>
      <c r="M14" s="13">
        <f t="shared" si="2"/>
        <v>0</v>
      </c>
    </row>
    <row r="15" spans="1:13" x14ac:dyDescent="0.25">
      <c r="A15" s="1"/>
      <c r="B15" t="s">
        <v>18</v>
      </c>
      <c r="C15">
        <v>172</v>
      </c>
      <c r="D15">
        <v>283</v>
      </c>
      <c r="E15">
        <f t="shared" si="0"/>
        <v>455</v>
      </c>
      <c r="F15">
        <f t="shared" si="3"/>
        <v>9</v>
      </c>
      <c r="G15" s="4">
        <f t="shared" si="4"/>
        <v>597.81967213114751</v>
      </c>
      <c r="H15" s="5">
        <v>0</v>
      </c>
      <c r="I15" s="5">
        <f t="shared" si="1"/>
        <v>0</v>
      </c>
      <c r="J15" s="4"/>
      <c r="K15">
        <f t="shared" si="5"/>
        <v>4456</v>
      </c>
      <c r="L15">
        <v>0</v>
      </c>
      <c r="M15" s="13">
        <f t="shared" si="2"/>
        <v>0</v>
      </c>
    </row>
    <row r="16" spans="1:13" x14ac:dyDescent="0.25">
      <c r="A16" s="1"/>
      <c r="B16" t="s">
        <v>19</v>
      </c>
      <c r="C16">
        <v>212</v>
      </c>
      <c r="D16">
        <v>351</v>
      </c>
      <c r="E16">
        <f t="shared" si="0"/>
        <v>563</v>
      </c>
      <c r="F16">
        <f t="shared" si="3"/>
        <v>10</v>
      </c>
      <c r="G16" s="4">
        <f t="shared" si="4"/>
        <v>597.81967213114751</v>
      </c>
      <c r="H16" s="5">
        <v>0</v>
      </c>
      <c r="I16" s="5">
        <f t="shared" si="1"/>
        <v>0</v>
      </c>
      <c r="J16" s="4"/>
      <c r="K16">
        <f t="shared" si="5"/>
        <v>5019</v>
      </c>
      <c r="L16">
        <v>0</v>
      </c>
      <c r="M16" s="13">
        <f t="shared" si="2"/>
        <v>0</v>
      </c>
    </row>
    <row r="17" spans="1:13" x14ac:dyDescent="0.25">
      <c r="A17" s="1"/>
      <c r="B17" t="s">
        <v>20</v>
      </c>
      <c r="C17">
        <v>196</v>
      </c>
      <c r="D17">
        <v>280</v>
      </c>
      <c r="E17">
        <f t="shared" si="0"/>
        <v>476</v>
      </c>
      <c r="F17">
        <f t="shared" si="3"/>
        <v>11</v>
      </c>
      <c r="G17" s="4">
        <f t="shared" si="4"/>
        <v>597.81967213114751</v>
      </c>
      <c r="H17" s="5">
        <v>0</v>
      </c>
      <c r="I17" s="5">
        <f t="shared" si="1"/>
        <v>0</v>
      </c>
      <c r="J17" s="4"/>
      <c r="K17">
        <f t="shared" si="5"/>
        <v>5495</v>
      </c>
      <c r="L17">
        <v>0</v>
      </c>
      <c r="M17" s="13">
        <f t="shared" si="2"/>
        <v>0</v>
      </c>
    </row>
    <row r="18" spans="1:13" x14ac:dyDescent="0.25">
      <c r="A18" s="1"/>
      <c r="B18" t="s">
        <v>21</v>
      </c>
      <c r="C18">
        <v>207</v>
      </c>
      <c r="D18">
        <v>272</v>
      </c>
      <c r="E18">
        <f t="shared" si="0"/>
        <v>479</v>
      </c>
      <c r="F18">
        <f t="shared" si="3"/>
        <v>12</v>
      </c>
      <c r="G18" s="4">
        <f t="shared" si="4"/>
        <v>597.81967213114751</v>
      </c>
      <c r="H18" s="5">
        <v>0</v>
      </c>
      <c r="I18" s="5">
        <f t="shared" si="1"/>
        <v>0</v>
      </c>
      <c r="J18" s="4"/>
      <c r="K18">
        <f t="shared" si="5"/>
        <v>5974</v>
      </c>
      <c r="L18">
        <v>0</v>
      </c>
      <c r="M18" s="13">
        <f t="shared" si="2"/>
        <v>0</v>
      </c>
    </row>
    <row r="19" spans="1:13" x14ac:dyDescent="0.25">
      <c r="A19" s="1">
        <v>2019</v>
      </c>
      <c r="B19" t="s">
        <v>22</v>
      </c>
      <c r="C19">
        <v>178</v>
      </c>
      <c r="D19">
        <v>282</v>
      </c>
      <c r="E19">
        <f t="shared" si="0"/>
        <v>460</v>
      </c>
      <c r="F19">
        <f t="shared" si="3"/>
        <v>13</v>
      </c>
      <c r="G19" s="4">
        <f t="shared" si="4"/>
        <v>597.81967213114751</v>
      </c>
      <c r="H19" s="5">
        <v>0</v>
      </c>
      <c r="I19" s="5">
        <f t="shared" si="1"/>
        <v>0</v>
      </c>
      <c r="J19" s="4">
        <f t="shared" ref="J19:J30" si="6">K19/F19</f>
        <v>494.92307692307691</v>
      </c>
      <c r="K19">
        <f t="shared" si="5"/>
        <v>6434</v>
      </c>
      <c r="L19">
        <v>0</v>
      </c>
      <c r="M19" s="13">
        <f t="shared" si="2"/>
        <v>0</v>
      </c>
    </row>
    <row r="20" spans="1:13" x14ac:dyDescent="0.25">
      <c r="A20" s="1"/>
      <c r="B20" t="s">
        <v>11</v>
      </c>
      <c r="C20">
        <v>202</v>
      </c>
      <c r="D20">
        <v>331</v>
      </c>
      <c r="E20">
        <f t="shared" si="0"/>
        <v>533</v>
      </c>
      <c r="F20">
        <f t="shared" si="3"/>
        <v>14</v>
      </c>
      <c r="G20" s="4">
        <f t="shared" si="4"/>
        <v>597.81967213114751</v>
      </c>
      <c r="H20" s="5">
        <v>0</v>
      </c>
      <c r="I20" s="5">
        <f t="shared" si="1"/>
        <v>0</v>
      </c>
      <c r="J20" s="4">
        <f t="shared" si="6"/>
        <v>497.64285714285717</v>
      </c>
      <c r="K20">
        <f t="shared" si="5"/>
        <v>6967</v>
      </c>
      <c r="L20">
        <v>0</v>
      </c>
      <c r="M20" s="13">
        <f t="shared" si="2"/>
        <v>0</v>
      </c>
    </row>
    <row r="21" spans="1:13" x14ac:dyDescent="0.25">
      <c r="A21" s="1"/>
      <c r="B21" t="s">
        <v>12</v>
      </c>
      <c r="C21">
        <v>209</v>
      </c>
      <c r="D21">
        <v>324</v>
      </c>
      <c r="E21">
        <f t="shared" si="0"/>
        <v>533</v>
      </c>
      <c r="F21">
        <f t="shared" si="3"/>
        <v>15</v>
      </c>
      <c r="G21" s="4">
        <f t="shared" si="4"/>
        <v>597.81967213114751</v>
      </c>
      <c r="H21" s="5">
        <v>0</v>
      </c>
      <c r="I21" s="5">
        <f t="shared" si="1"/>
        <v>0</v>
      </c>
      <c r="J21" s="4">
        <f t="shared" si="6"/>
        <v>500</v>
      </c>
      <c r="K21">
        <f t="shared" si="5"/>
        <v>7500</v>
      </c>
      <c r="L21">
        <v>0</v>
      </c>
      <c r="M21" s="13">
        <f t="shared" si="2"/>
        <v>0</v>
      </c>
    </row>
    <row r="22" spans="1:13" x14ac:dyDescent="0.25">
      <c r="A22" s="1"/>
      <c r="B22" t="s">
        <v>13</v>
      </c>
      <c r="C22">
        <v>215</v>
      </c>
      <c r="D22">
        <v>278</v>
      </c>
      <c r="E22">
        <f t="shared" si="0"/>
        <v>493</v>
      </c>
      <c r="F22">
        <f t="shared" si="3"/>
        <v>16</v>
      </c>
      <c r="G22" s="4">
        <f t="shared" si="4"/>
        <v>597.81967213114751</v>
      </c>
      <c r="H22" s="5">
        <v>0</v>
      </c>
      <c r="I22" s="5">
        <f t="shared" si="1"/>
        <v>0</v>
      </c>
      <c r="J22" s="4">
        <f t="shared" si="6"/>
        <v>499.5625</v>
      </c>
      <c r="K22">
        <f t="shared" si="5"/>
        <v>7993</v>
      </c>
      <c r="L22">
        <v>0</v>
      </c>
      <c r="M22" s="13">
        <f t="shared" si="2"/>
        <v>0</v>
      </c>
    </row>
    <row r="23" spans="1:13" x14ac:dyDescent="0.25">
      <c r="A23" s="1"/>
      <c r="B23" t="s">
        <v>14</v>
      </c>
      <c r="C23">
        <v>198</v>
      </c>
      <c r="D23">
        <v>345</v>
      </c>
      <c r="E23">
        <f t="shared" si="0"/>
        <v>543</v>
      </c>
      <c r="F23">
        <f t="shared" si="3"/>
        <v>17</v>
      </c>
      <c r="G23" s="4">
        <f t="shared" si="4"/>
        <v>597.81967213114751</v>
      </c>
      <c r="H23" s="5">
        <v>0</v>
      </c>
      <c r="I23" s="5">
        <f t="shared" si="1"/>
        <v>0</v>
      </c>
      <c r="J23" s="4">
        <f t="shared" si="6"/>
        <v>502.11764705882354</v>
      </c>
      <c r="K23">
        <f t="shared" si="5"/>
        <v>8536</v>
      </c>
      <c r="L23">
        <v>0</v>
      </c>
      <c r="M23" s="13">
        <f t="shared" si="2"/>
        <v>0</v>
      </c>
    </row>
    <row r="24" spans="1:13" x14ac:dyDescent="0.25">
      <c r="A24" s="1"/>
      <c r="B24" t="s">
        <v>15</v>
      </c>
      <c r="C24">
        <v>201</v>
      </c>
      <c r="D24">
        <v>327</v>
      </c>
      <c r="E24">
        <f t="shared" si="0"/>
        <v>528</v>
      </c>
      <c r="F24">
        <f t="shared" si="3"/>
        <v>18</v>
      </c>
      <c r="G24" s="4">
        <f t="shared" si="4"/>
        <v>597.81967213114751</v>
      </c>
      <c r="H24" s="5">
        <v>0</v>
      </c>
      <c r="I24" s="5">
        <f t="shared" si="1"/>
        <v>0</v>
      </c>
      <c r="J24" s="4">
        <f t="shared" si="6"/>
        <v>503.55555555555554</v>
      </c>
      <c r="K24">
        <f t="shared" si="5"/>
        <v>9064</v>
      </c>
      <c r="L24">
        <v>0</v>
      </c>
      <c r="M24" s="13">
        <f t="shared" si="2"/>
        <v>0</v>
      </c>
    </row>
    <row r="25" spans="1:13" x14ac:dyDescent="0.25">
      <c r="A25" s="1"/>
      <c r="B25" t="s">
        <v>16</v>
      </c>
      <c r="C25">
        <v>226</v>
      </c>
      <c r="D25">
        <v>325</v>
      </c>
      <c r="E25">
        <f t="shared" si="0"/>
        <v>551</v>
      </c>
      <c r="F25">
        <f t="shared" si="3"/>
        <v>19</v>
      </c>
      <c r="G25" s="4">
        <f t="shared" si="4"/>
        <v>597.81967213114751</v>
      </c>
      <c r="H25" s="5">
        <v>0</v>
      </c>
      <c r="I25" s="5">
        <f t="shared" si="1"/>
        <v>0</v>
      </c>
      <c r="J25" s="4">
        <f t="shared" si="6"/>
        <v>506.05263157894734</v>
      </c>
      <c r="K25">
        <f t="shared" si="5"/>
        <v>9615</v>
      </c>
      <c r="L25">
        <v>0</v>
      </c>
      <c r="M25" s="13">
        <f t="shared" si="2"/>
        <v>0</v>
      </c>
    </row>
    <row r="26" spans="1:13" x14ac:dyDescent="0.25">
      <c r="A26" s="1"/>
      <c r="B26" t="s">
        <v>17</v>
      </c>
      <c r="C26">
        <v>217</v>
      </c>
      <c r="D26">
        <v>311</v>
      </c>
      <c r="E26">
        <f t="shared" si="0"/>
        <v>528</v>
      </c>
      <c r="F26">
        <f t="shared" si="3"/>
        <v>20</v>
      </c>
      <c r="G26" s="4">
        <f t="shared" si="4"/>
        <v>597.81967213114751</v>
      </c>
      <c r="H26" s="5">
        <v>0</v>
      </c>
      <c r="I26" s="5">
        <f t="shared" si="1"/>
        <v>0</v>
      </c>
      <c r="J26" s="4">
        <f t="shared" si="6"/>
        <v>507.15</v>
      </c>
      <c r="K26">
        <f t="shared" si="5"/>
        <v>10143</v>
      </c>
      <c r="L26">
        <v>0</v>
      </c>
      <c r="M26" s="13">
        <f t="shared" si="2"/>
        <v>0</v>
      </c>
    </row>
    <row r="27" spans="1:13" x14ac:dyDescent="0.25">
      <c r="A27" s="1"/>
      <c r="B27" t="s">
        <v>18</v>
      </c>
      <c r="C27">
        <v>186</v>
      </c>
      <c r="D27">
        <v>280</v>
      </c>
      <c r="E27">
        <f t="shared" si="0"/>
        <v>466</v>
      </c>
      <c r="F27">
        <f t="shared" si="3"/>
        <v>21</v>
      </c>
      <c r="G27" s="4">
        <f t="shared" si="4"/>
        <v>597.81967213114751</v>
      </c>
      <c r="H27" s="5">
        <v>0</v>
      </c>
      <c r="I27" s="5">
        <f t="shared" si="1"/>
        <v>0</v>
      </c>
      <c r="J27" s="4">
        <f t="shared" si="6"/>
        <v>505.1904761904762</v>
      </c>
      <c r="K27">
        <f t="shared" si="5"/>
        <v>10609</v>
      </c>
      <c r="L27">
        <v>0</v>
      </c>
      <c r="M27" s="13">
        <f t="shared" si="2"/>
        <v>0</v>
      </c>
    </row>
    <row r="28" spans="1:13" x14ac:dyDescent="0.25">
      <c r="A28" s="1"/>
      <c r="B28" t="s">
        <v>19</v>
      </c>
      <c r="C28">
        <v>232</v>
      </c>
      <c r="D28">
        <v>285</v>
      </c>
      <c r="E28">
        <f t="shared" si="0"/>
        <v>517</v>
      </c>
      <c r="F28">
        <f t="shared" si="3"/>
        <v>22</v>
      </c>
      <c r="G28" s="4">
        <f t="shared" si="4"/>
        <v>597.81967213114751</v>
      </c>
      <c r="H28" s="5">
        <v>0</v>
      </c>
      <c r="I28" s="5">
        <f t="shared" si="1"/>
        <v>0</v>
      </c>
      <c r="J28" s="4">
        <f t="shared" si="6"/>
        <v>505.72727272727275</v>
      </c>
      <c r="K28">
        <f t="shared" si="5"/>
        <v>11126</v>
      </c>
      <c r="L28">
        <v>0</v>
      </c>
      <c r="M28" s="13">
        <f t="shared" si="2"/>
        <v>0</v>
      </c>
    </row>
    <row r="29" spans="1:13" x14ac:dyDescent="0.25">
      <c r="A29" s="1"/>
      <c r="B29" t="s">
        <v>20</v>
      </c>
      <c r="C29">
        <v>193</v>
      </c>
      <c r="D29">
        <v>268</v>
      </c>
      <c r="E29">
        <f t="shared" si="0"/>
        <v>461</v>
      </c>
      <c r="F29">
        <f t="shared" si="3"/>
        <v>23</v>
      </c>
      <c r="G29" s="4">
        <f t="shared" si="4"/>
        <v>597.81967213114751</v>
      </c>
      <c r="H29" s="5">
        <v>0</v>
      </c>
      <c r="I29" s="5">
        <f t="shared" si="1"/>
        <v>0</v>
      </c>
      <c r="J29" s="4">
        <f t="shared" si="6"/>
        <v>503.78260869565219</v>
      </c>
      <c r="K29">
        <f t="shared" si="5"/>
        <v>11587</v>
      </c>
      <c r="L29">
        <v>0</v>
      </c>
      <c r="M29" s="13">
        <f t="shared" si="2"/>
        <v>0</v>
      </c>
    </row>
    <row r="30" spans="1:13" x14ac:dyDescent="0.25">
      <c r="A30" s="1"/>
      <c r="B30" t="s">
        <v>21</v>
      </c>
      <c r="C30">
        <v>184</v>
      </c>
      <c r="D30">
        <v>232</v>
      </c>
      <c r="E30">
        <f t="shared" si="0"/>
        <v>416</v>
      </c>
      <c r="F30">
        <f t="shared" si="3"/>
        <v>24</v>
      </c>
      <c r="G30" s="4">
        <f t="shared" si="4"/>
        <v>597.81967213114751</v>
      </c>
      <c r="H30" s="5">
        <v>0</v>
      </c>
      <c r="I30" s="5">
        <f t="shared" si="1"/>
        <v>0</v>
      </c>
      <c r="J30" s="4">
        <f t="shared" si="6"/>
        <v>500.125</v>
      </c>
      <c r="K30">
        <f t="shared" si="5"/>
        <v>12003</v>
      </c>
      <c r="L30">
        <v>0</v>
      </c>
      <c r="M30" s="13">
        <f t="shared" si="2"/>
        <v>0</v>
      </c>
    </row>
    <row r="31" spans="1:13" x14ac:dyDescent="0.25">
      <c r="A31" s="1">
        <v>2020</v>
      </c>
      <c r="B31" t="s">
        <v>23</v>
      </c>
      <c r="C31">
        <v>167</v>
      </c>
      <c r="D31">
        <v>270</v>
      </c>
      <c r="E31">
        <f t="shared" si="0"/>
        <v>437</v>
      </c>
      <c r="F31">
        <f t="shared" si="3"/>
        <v>25</v>
      </c>
      <c r="G31" s="4">
        <f t="shared" si="4"/>
        <v>597.81967213114751</v>
      </c>
      <c r="H31" s="5">
        <v>0</v>
      </c>
      <c r="I31" s="5">
        <f t="shared" si="1"/>
        <v>0</v>
      </c>
      <c r="J31" s="4">
        <f t="shared" ref="J31:J67" si="7">K31/F31</f>
        <v>497.6</v>
      </c>
      <c r="K31">
        <f t="shared" si="5"/>
        <v>12440</v>
      </c>
      <c r="L31">
        <v>0</v>
      </c>
      <c r="M31" s="13">
        <f t="shared" si="2"/>
        <v>0</v>
      </c>
    </row>
    <row r="32" spans="1:13" x14ac:dyDescent="0.25">
      <c r="A32" s="1"/>
      <c r="B32" t="s">
        <v>11</v>
      </c>
      <c r="C32">
        <v>192</v>
      </c>
      <c r="D32">
        <v>301</v>
      </c>
      <c r="E32">
        <f t="shared" si="0"/>
        <v>493</v>
      </c>
      <c r="F32">
        <f t="shared" si="3"/>
        <v>26</v>
      </c>
      <c r="G32" s="4">
        <f t="shared" si="4"/>
        <v>597.81967213114751</v>
      </c>
      <c r="H32" s="5">
        <v>0</v>
      </c>
      <c r="I32" s="5">
        <f t="shared" si="1"/>
        <v>0</v>
      </c>
      <c r="J32" s="4">
        <f t="shared" si="7"/>
        <v>497.42307692307691</v>
      </c>
      <c r="K32">
        <f t="shared" si="5"/>
        <v>12933</v>
      </c>
      <c r="L32">
        <v>0</v>
      </c>
      <c r="M32" s="13">
        <f t="shared" si="2"/>
        <v>0</v>
      </c>
    </row>
    <row r="33" spans="1:35" x14ac:dyDescent="0.25">
      <c r="A33" s="1"/>
      <c r="B33" t="s">
        <v>12</v>
      </c>
      <c r="C33">
        <v>216</v>
      </c>
      <c r="D33">
        <v>245</v>
      </c>
      <c r="E33">
        <f t="shared" si="0"/>
        <v>461</v>
      </c>
      <c r="F33">
        <f t="shared" si="3"/>
        <v>27</v>
      </c>
      <c r="G33" s="4">
        <f t="shared" si="4"/>
        <v>597.81967213114751</v>
      </c>
      <c r="H33" s="5">
        <v>0</v>
      </c>
      <c r="I33" s="5">
        <f t="shared" si="1"/>
        <v>0</v>
      </c>
      <c r="J33" s="4">
        <f t="shared" si="7"/>
        <v>496.07407407407408</v>
      </c>
      <c r="K33">
        <f t="shared" si="5"/>
        <v>13394</v>
      </c>
      <c r="L33">
        <v>0</v>
      </c>
      <c r="M33" s="13">
        <f t="shared" si="2"/>
        <v>0</v>
      </c>
    </row>
    <row r="34" spans="1:35" x14ac:dyDescent="0.25">
      <c r="A34" s="1"/>
      <c r="B34" t="s">
        <v>13</v>
      </c>
      <c r="C34">
        <v>142</v>
      </c>
      <c r="D34">
        <v>208</v>
      </c>
      <c r="E34">
        <f t="shared" si="0"/>
        <v>350</v>
      </c>
      <c r="F34">
        <f t="shared" si="3"/>
        <v>28</v>
      </c>
      <c r="G34" s="4">
        <f t="shared" si="4"/>
        <v>597.81967213114751</v>
      </c>
      <c r="H34" s="5">
        <v>0</v>
      </c>
      <c r="I34" s="5">
        <f t="shared" si="1"/>
        <v>0</v>
      </c>
      <c r="J34" s="4">
        <f t="shared" si="7"/>
        <v>490.85714285714283</v>
      </c>
      <c r="K34">
        <f t="shared" si="5"/>
        <v>13744</v>
      </c>
      <c r="L34">
        <v>0</v>
      </c>
      <c r="M34" s="13">
        <f t="shared" si="2"/>
        <v>0</v>
      </c>
    </row>
    <row r="35" spans="1:35" x14ac:dyDescent="0.25">
      <c r="A35" s="1"/>
      <c r="B35" t="s">
        <v>14</v>
      </c>
      <c r="C35">
        <v>199</v>
      </c>
      <c r="D35">
        <v>280</v>
      </c>
      <c r="E35">
        <f t="shared" si="0"/>
        <v>479</v>
      </c>
      <c r="F35">
        <f t="shared" si="3"/>
        <v>29</v>
      </c>
      <c r="G35" s="4">
        <f t="shared" si="4"/>
        <v>597.81967213114751</v>
      </c>
      <c r="H35" s="5">
        <v>0</v>
      </c>
      <c r="I35" s="5">
        <f t="shared" si="1"/>
        <v>0</v>
      </c>
      <c r="J35" s="4">
        <f t="shared" si="7"/>
        <v>490.44827586206895</v>
      </c>
      <c r="K35">
        <f t="shared" si="5"/>
        <v>14223</v>
      </c>
      <c r="L35">
        <v>0</v>
      </c>
      <c r="M35" s="13">
        <f t="shared" si="2"/>
        <v>0</v>
      </c>
    </row>
    <row r="36" spans="1:35" x14ac:dyDescent="0.25">
      <c r="A36" s="1"/>
      <c r="B36" t="s">
        <v>15</v>
      </c>
      <c r="C36">
        <v>233</v>
      </c>
      <c r="D36">
        <v>327</v>
      </c>
      <c r="E36">
        <f t="shared" si="0"/>
        <v>560</v>
      </c>
      <c r="F36">
        <f t="shared" si="3"/>
        <v>30</v>
      </c>
      <c r="G36" s="4">
        <f t="shared" si="4"/>
        <v>597.81967213114751</v>
      </c>
      <c r="H36" s="5">
        <v>0</v>
      </c>
      <c r="I36" s="5">
        <f t="shared" si="1"/>
        <v>0</v>
      </c>
      <c r="J36" s="4">
        <f t="shared" si="7"/>
        <v>492.76666666666665</v>
      </c>
      <c r="K36">
        <f t="shared" si="5"/>
        <v>14783</v>
      </c>
      <c r="L36">
        <v>0</v>
      </c>
      <c r="M36" s="13">
        <f t="shared" si="2"/>
        <v>0</v>
      </c>
    </row>
    <row r="37" spans="1:35" x14ac:dyDescent="0.25">
      <c r="A37" s="1"/>
      <c r="B37" t="s">
        <v>16</v>
      </c>
      <c r="C37">
        <v>238</v>
      </c>
      <c r="D37">
        <v>304</v>
      </c>
      <c r="E37">
        <f t="shared" si="0"/>
        <v>542</v>
      </c>
      <c r="F37">
        <f t="shared" si="3"/>
        <v>31</v>
      </c>
      <c r="G37" s="4">
        <f t="shared" si="4"/>
        <v>597.81967213114751</v>
      </c>
      <c r="H37" s="5">
        <v>0</v>
      </c>
      <c r="I37" s="5">
        <f t="shared" si="1"/>
        <v>0</v>
      </c>
      <c r="J37" s="4">
        <f t="shared" si="7"/>
        <v>494.35483870967744</v>
      </c>
      <c r="K37">
        <f t="shared" si="5"/>
        <v>15325</v>
      </c>
      <c r="L37">
        <v>0</v>
      </c>
      <c r="M37" s="13">
        <f t="shared" si="2"/>
        <v>0</v>
      </c>
    </row>
    <row r="38" spans="1:35" x14ac:dyDescent="0.25">
      <c r="A38" s="1"/>
      <c r="B38" t="s">
        <v>17</v>
      </c>
      <c r="C38">
        <v>221</v>
      </c>
      <c r="D38">
        <v>287</v>
      </c>
      <c r="E38">
        <f t="shared" si="0"/>
        <v>508</v>
      </c>
      <c r="F38">
        <f t="shared" si="3"/>
        <v>32</v>
      </c>
      <c r="G38" s="4">
        <f t="shared" si="4"/>
        <v>597.81967213114751</v>
      </c>
      <c r="H38" s="5">
        <v>0</v>
      </c>
      <c r="I38" s="5">
        <f t="shared" si="1"/>
        <v>0</v>
      </c>
      <c r="J38" s="4">
        <f t="shared" si="7"/>
        <v>494.78125</v>
      </c>
      <c r="K38">
        <f t="shared" si="5"/>
        <v>15833</v>
      </c>
      <c r="L38">
        <v>0</v>
      </c>
      <c r="M38" s="13">
        <f t="shared" si="2"/>
        <v>0</v>
      </c>
    </row>
    <row r="39" spans="1:35" x14ac:dyDescent="0.25">
      <c r="A39" s="1"/>
      <c r="B39" t="s">
        <v>18</v>
      </c>
      <c r="C39">
        <v>220</v>
      </c>
      <c r="D39">
        <v>264</v>
      </c>
      <c r="E39">
        <f t="shared" si="0"/>
        <v>484</v>
      </c>
      <c r="F39">
        <f t="shared" si="3"/>
        <v>33</v>
      </c>
      <c r="G39" s="4">
        <f t="shared" si="4"/>
        <v>597.81967213114751</v>
      </c>
      <c r="H39" s="5">
        <v>0</v>
      </c>
      <c r="I39" s="5">
        <f t="shared" si="1"/>
        <v>0</v>
      </c>
      <c r="J39" s="4">
        <f t="shared" si="7"/>
        <v>494.45454545454544</v>
      </c>
      <c r="K39">
        <f t="shared" si="5"/>
        <v>16317</v>
      </c>
      <c r="L39">
        <v>0</v>
      </c>
      <c r="M39" s="13">
        <f t="shared" si="2"/>
        <v>0</v>
      </c>
    </row>
    <row r="40" spans="1:35" x14ac:dyDescent="0.25">
      <c r="A40" s="1"/>
      <c r="B40" t="s">
        <v>19</v>
      </c>
      <c r="C40">
        <v>269</v>
      </c>
      <c r="D40">
        <v>355</v>
      </c>
      <c r="E40">
        <f t="shared" si="0"/>
        <v>624</v>
      </c>
      <c r="F40">
        <f t="shared" si="3"/>
        <v>34</v>
      </c>
      <c r="G40" s="4">
        <f t="shared" si="4"/>
        <v>597.81967213114751</v>
      </c>
      <c r="H40" s="5">
        <v>0</v>
      </c>
      <c r="I40" s="5">
        <f t="shared" si="1"/>
        <v>0</v>
      </c>
      <c r="J40" s="4">
        <f t="shared" si="7"/>
        <v>498.26470588235293</v>
      </c>
      <c r="K40">
        <f t="shared" si="5"/>
        <v>16941</v>
      </c>
      <c r="L40">
        <v>0</v>
      </c>
      <c r="M40" s="13">
        <f t="shared" si="2"/>
        <v>0</v>
      </c>
    </row>
    <row r="41" spans="1:35" x14ac:dyDescent="0.25">
      <c r="A41" s="1"/>
      <c r="B41" t="s">
        <v>20</v>
      </c>
      <c r="C41">
        <v>207</v>
      </c>
      <c r="D41">
        <v>314</v>
      </c>
      <c r="E41">
        <f t="shared" si="0"/>
        <v>521</v>
      </c>
      <c r="F41">
        <f t="shared" si="3"/>
        <v>35</v>
      </c>
      <c r="G41" s="4">
        <f t="shared" si="4"/>
        <v>597.81967213114751</v>
      </c>
      <c r="H41" s="5">
        <v>0</v>
      </c>
      <c r="I41" s="5">
        <f t="shared" si="1"/>
        <v>0</v>
      </c>
      <c r="J41" s="4">
        <f t="shared" si="7"/>
        <v>498.91428571428571</v>
      </c>
      <c r="K41">
        <f t="shared" si="5"/>
        <v>17462</v>
      </c>
      <c r="L41">
        <v>0</v>
      </c>
      <c r="M41" s="13">
        <f t="shared" si="2"/>
        <v>0</v>
      </c>
    </row>
    <row r="42" spans="1:35" x14ac:dyDescent="0.25">
      <c r="A42" s="1"/>
      <c r="B42" t="s">
        <v>21</v>
      </c>
      <c r="C42">
        <v>238</v>
      </c>
      <c r="D42">
        <v>287</v>
      </c>
      <c r="E42">
        <f t="shared" si="0"/>
        <v>525</v>
      </c>
      <c r="F42">
        <f t="shared" si="3"/>
        <v>36</v>
      </c>
      <c r="G42" s="4">
        <f t="shared" si="4"/>
        <v>597.81967213114751</v>
      </c>
      <c r="H42" s="5">
        <v>0</v>
      </c>
      <c r="I42" s="5">
        <f t="shared" si="1"/>
        <v>0</v>
      </c>
      <c r="J42" s="4">
        <f t="shared" si="7"/>
        <v>499.63888888888891</v>
      </c>
      <c r="K42">
        <f t="shared" si="5"/>
        <v>17987</v>
      </c>
      <c r="L42">
        <v>0</v>
      </c>
      <c r="M42" s="13">
        <f t="shared" si="2"/>
        <v>0</v>
      </c>
    </row>
    <row r="43" spans="1:35" x14ac:dyDescent="0.25">
      <c r="A43" s="1">
        <v>2021</v>
      </c>
      <c r="B43" t="s">
        <v>24</v>
      </c>
      <c r="C43">
        <v>181</v>
      </c>
      <c r="D43">
        <v>296</v>
      </c>
      <c r="E43">
        <f t="shared" si="0"/>
        <v>477</v>
      </c>
      <c r="F43">
        <f t="shared" si="3"/>
        <v>37</v>
      </c>
      <c r="G43" s="4">
        <f t="shared" si="4"/>
        <v>597.81967213114751</v>
      </c>
      <c r="H43" s="5">
        <v>0</v>
      </c>
      <c r="I43" s="5">
        <f t="shared" si="1"/>
        <v>0</v>
      </c>
      <c r="J43" s="4">
        <f t="shared" si="7"/>
        <v>499.02702702702703</v>
      </c>
      <c r="K43">
        <f t="shared" si="5"/>
        <v>18464</v>
      </c>
      <c r="L43">
        <v>0</v>
      </c>
      <c r="M43" s="13">
        <f t="shared" si="2"/>
        <v>0</v>
      </c>
    </row>
    <row r="44" spans="1:35" x14ac:dyDescent="0.25">
      <c r="A44" s="1"/>
      <c r="B44" t="s">
        <v>11</v>
      </c>
      <c r="C44">
        <v>236</v>
      </c>
      <c r="D44">
        <v>310</v>
      </c>
      <c r="E44">
        <f t="shared" si="0"/>
        <v>546</v>
      </c>
      <c r="F44">
        <f t="shared" si="3"/>
        <v>38</v>
      </c>
      <c r="G44" s="4">
        <f t="shared" si="4"/>
        <v>597.81967213114751</v>
      </c>
      <c r="H44" s="5">
        <v>3762</v>
      </c>
      <c r="I44" s="5">
        <f t="shared" si="1"/>
        <v>0.53742857142857148</v>
      </c>
      <c r="J44" s="4">
        <f t="shared" si="7"/>
        <v>500.26315789473682</v>
      </c>
      <c r="K44">
        <f t="shared" si="5"/>
        <v>19010</v>
      </c>
      <c r="L44" s="5">
        <f>H44</f>
        <v>3762</v>
      </c>
      <c r="M44" s="8">
        <f t="shared" si="2"/>
        <v>2.508</v>
      </c>
    </row>
    <row r="45" spans="1:35" x14ac:dyDescent="0.25">
      <c r="A45" s="1"/>
      <c r="B45" t="s">
        <v>12</v>
      </c>
      <c r="C45">
        <v>224</v>
      </c>
      <c r="D45">
        <v>349</v>
      </c>
      <c r="E45">
        <f t="shared" si="0"/>
        <v>573</v>
      </c>
      <c r="F45">
        <f t="shared" si="3"/>
        <v>39</v>
      </c>
      <c r="G45" s="4">
        <f t="shared" si="4"/>
        <v>597.81967213114751</v>
      </c>
      <c r="H45" s="5">
        <v>99065</v>
      </c>
      <c r="I45" s="5">
        <f t="shared" si="1"/>
        <v>14.152142857142858</v>
      </c>
      <c r="J45" s="4">
        <f t="shared" si="7"/>
        <v>502.12820512820514</v>
      </c>
      <c r="K45">
        <f t="shared" si="5"/>
        <v>19583</v>
      </c>
      <c r="L45" s="5">
        <f>H45-H44</f>
        <v>95303</v>
      </c>
      <c r="M45" s="8">
        <f t="shared" si="2"/>
        <v>63.535333333333334</v>
      </c>
      <c r="S45" s="11">
        <v>43466</v>
      </c>
      <c r="T45" s="11">
        <v>43831</v>
      </c>
      <c r="U45" t="s">
        <v>47</v>
      </c>
      <c r="AF45">
        <v>494.9</v>
      </c>
      <c r="AG45">
        <v>497.6</v>
      </c>
      <c r="AH45">
        <f>AG45-AF45</f>
        <v>2.7000000000000455</v>
      </c>
      <c r="AI45" s="12">
        <f>AH45/AF45</f>
        <v>5.4556476055769767E-3</v>
      </c>
    </row>
    <row r="46" spans="1:35" x14ac:dyDescent="0.25">
      <c r="A46" s="1"/>
      <c r="B46" t="s">
        <v>13</v>
      </c>
      <c r="C46">
        <v>228</v>
      </c>
      <c r="D46">
        <v>302</v>
      </c>
      <c r="E46">
        <f t="shared" si="0"/>
        <v>530</v>
      </c>
      <c r="F46">
        <f t="shared" si="3"/>
        <v>40</v>
      </c>
      <c r="G46" s="4">
        <f t="shared" si="4"/>
        <v>597.81967213114751</v>
      </c>
      <c r="H46" s="5">
        <v>533674</v>
      </c>
      <c r="I46" s="5">
        <f t="shared" si="1"/>
        <v>76.239142857142852</v>
      </c>
      <c r="J46" s="4">
        <f t="shared" si="7"/>
        <v>502.82499999999999</v>
      </c>
      <c r="K46">
        <f t="shared" si="5"/>
        <v>20113</v>
      </c>
      <c r="L46" s="5">
        <f>H46-H45</f>
        <v>434609</v>
      </c>
      <c r="M46" s="8">
        <f t="shared" si="2"/>
        <v>289.73933333333332</v>
      </c>
      <c r="S46" s="11">
        <v>43831</v>
      </c>
      <c r="T46" s="11">
        <v>44228</v>
      </c>
      <c r="U46" t="s">
        <v>46</v>
      </c>
      <c r="AF46">
        <v>497.6</v>
      </c>
      <c r="AG46">
        <v>500.3</v>
      </c>
      <c r="AH46">
        <f>AG46-AF46</f>
        <v>2.6999999999999886</v>
      </c>
      <c r="AI46" s="12">
        <f>AH46/AF46</f>
        <v>5.4260450160771474E-3</v>
      </c>
    </row>
    <row r="47" spans="1:35" x14ac:dyDescent="0.25">
      <c r="A47" s="1"/>
      <c r="B47" t="s">
        <v>14</v>
      </c>
      <c r="C47">
        <v>241</v>
      </c>
      <c r="D47">
        <v>392</v>
      </c>
      <c r="E47">
        <f t="shared" si="0"/>
        <v>633</v>
      </c>
      <c r="F47">
        <f t="shared" si="3"/>
        <v>41</v>
      </c>
      <c r="G47" s="4">
        <f t="shared" si="4"/>
        <v>597.81967213114751</v>
      </c>
      <c r="H47" s="5">
        <v>1134659</v>
      </c>
      <c r="I47" s="5">
        <f t="shared" si="1"/>
        <v>162.09414285714286</v>
      </c>
      <c r="J47" s="4">
        <f t="shared" si="7"/>
        <v>506</v>
      </c>
      <c r="K47">
        <f t="shared" si="5"/>
        <v>20746</v>
      </c>
      <c r="L47" s="5">
        <f>H47-H46</f>
        <v>600985</v>
      </c>
      <c r="M47" s="8">
        <f t="shared" si="2"/>
        <v>400.65666666666669</v>
      </c>
      <c r="S47" s="11">
        <v>44228</v>
      </c>
      <c r="T47" s="11">
        <v>44593</v>
      </c>
      <c r="U47" t="s">
        <v>48</v>
      </c>
      <c r="AF47">
        <v>500.3</v>
      </c>
      <c r="AG47">
        <v>586</v>
      </c>
      <c r="AH47">
        <f>AG47-AF47</f>
        <v>85.699999999999989</v>
      </c>
      <c r="AI47" s="12">
        <f>AH47/AF47</f>
        <v>0.17129722166699976</v>
      </c>
    </row>
    <row r="48" spans="1:35" x14ac:dyDescent="0.25">
      <c r="A48" s="1"/>
      <c r="B48" t="s">
        <v>15</v>
      </c>
      <c r="C48">
        <v>241</v>
      </c>
      <c r="D48">
        <v>320</v>
      </c>
      <c r="E48">
        <f t="shared" si="0"/>
        <v>561</v>
      </c>
      <c r="F48">
        <f t="shared" si="3"/>
        <v>42</v>
      </c>
      <c r="G48" s="4">
        <f t="shared" si="4"/>
        <v>597.81967213114751</v>
      </c>
      <c r="H48" s="5">
        <v>2247466</v>
      </c>
      <c r="I48" s="5">
        <f t="shared" si="1"/>
        <v>321.06657142857142</v>
      </c>
      <c r="J48" s="4">
        <f t="shared" si="7"/>
        <v>507.3095238095238</v>
      </c>
      <c r="K48">
        <f t="shared" si="5"/>
        <v>21307</v>
      </c>
      <c r="L48" s="5">
        <f>H48-H47</f>
        <v>1112807</v>
      </c>
      <c r="M48" s="8">
        <f t="shared" si="2"/>
        <v>741.87133333333338</v>
      </c>
    </row>
    <row r="49" spans="1:13" x14ac:dyDescent="0.25">
      <c r="A49" s="1"/>
      <c r="B49" t="s">
        <v>16</v>
      </c>
      <c r="C49">
        <v>221</v>
      </c>
      <c r="D49">
        <v>295</v>
      </c>
      <c r="E49">
        <f t="shared" si="0"/>
        <v>516</v>
      </c>
      <c r="F49">
        <f t="shared" si="3"/>
        <v>43</v>
      </c>
      <c r="G49" s="4">
        <f t="shared" si="4"/>
        <v>597.81967213114751</v>
      </c>
      <c r="H49" s="5">
        <v>3328746</v>
      </c>
      <c r="I49" s="5">
        <f t="shared" si="1"/>
        <v>475.53514285714283</v>
      </c>
      <c r="J49" s="4">
        <f t="shared" si="7"/>
        <v>507.51162790697674</v>
      </c>
      <c r="K49">
        <f t="shared" si="5"/>
        <v>21823</v>
      </c>
      <c r="L49" s="5">
        <f>H49-H48</f>
        <v>1081280</v>
      </c>
      <c r="M49" s="8">
        <f t="shared" si="2"/>
        <v>720.85333333333335</v>
      </c>
    </row>
    <row r="50" spans="1:13" x14ac:dyDescent="0.25">
      <c r="A50" s="1"/>
      <c r="B50" t="s">
        <v>17</v>
      </c>
      <c r="C50">
        <v>259</v>
      </c>
      <c r="D50">
        <v>397</v>
      </c>
      <c r="E50">
        <f t="shared" si="0"/>
        <v>656</v>
      </c>
      <c r="F50">
        <f t="shared" si="3"/>
        <v>44</v>
      </c>
      <c r="G50" s="4">
        <f t="shared" si="4"/>
        <v>597.81967213114751</v>
      </c>
      <c r="H50" s="5">
        <v>4934476</v>
      </c>
      <c r="I50" s="5">
        <f t="shared" si="1"/>
        <v>704.92514285714287</v>
      </c>
      <c r="J50" s="4">
        <f t="shared" si="7"/>
        <v>510.88636363636363</v>
      </c>
      <c r="K50">
        <f t="shared" si="5"/>
        <v>22479</v>
      </c>
      <c r="L50" s="5">
        <f>H50-H49</f>
        <v>1605730</v>
      </c>
      <c r="M50" s="8">
        <f t="shared" si="2"/>
        <v>1070.4866666666667</v>
      </c>
    </row>
    <row r="51" spans="1:13" x14ac:dyDescent="0.25">
      <c r="A51" s="1"/>
      <c r="B51" t="s">
        <v>18</v>
      </c>
      <c r="C51">
        <v>340</v>
      </c>
      <c r="D51">
        <v>821</v>
      </c>
      <c r="E51">
        <f t="shared" si="0"/>
        <v>1161</v>
      </c>
      <c r="F51">
        <f t="shared" si="3"/>
        <v>45</v>
      </c>
      <c r="G51" s="4">
        <f t="shared" si="4"/>
        <v>597.81967213114751</v>
      </c>
      <c r="H51" s="5">
        <v>7248276</v>
      </c>
      <c r="I51" s="5">
        <f t="shared" si="1"/>
        <v>1035.4680000000001</v>
      </c>
      <c r="J51" s="4">
        <f t="shared" si="7"/>
        <v>525.33333333333337</v>
      </c>
      <c r="K51">
        <f t="shared" si="5"/>
        <v>23640</v>
      </c>
      <c r="L51" s="5">
        <f>H51-H50</f>
        <v>2313800</v>
      </c>
      <c r="M51" s="8">
        <f t="shared" si="2"/>
        <v>1542.5333333333333</v>
      </c>
    </row>
    <row r="52" spans="1:13" x14ac:dyDescent="0.25">
      <c r="A52" s="1"/>
      <c r="B52" t="s">
        <v>19</v>
      </c>
      <c r="C52">
        <v>464</v>
      </c>
      <c r="D52">
        <v>1512</v>
      </c>
      <c r="E52">
        <f t="shared" si="0"/>
        <v>1976</v>
      </c>
      <c r="F52">
        <f t="shared" si="3"/>
        <v>46</v>
      </c>
      <c r="G52" s="4">
        <f t="shared" si="4"/>
        <v>597.81967213114751</v>
      </c>
      <c r="H52" s="5">
        <v>9850522</v>
      </c>
      <c r="I52" s="5">
        <f t="shared" si="1"/>
        <v>1407.2174285714286</v>
      </c>
      <c r="J52" s="4">
        <f t="shared" si="7"/>
        <v>556.86956521739125</v>
      </c>
      <c r="K52">
        <f t="shared" si="5"/>
        <v>25616</v>
      </c>
      <c r="L52" s="5">
        <f>H52-H51</f>
        <v>2602246</v>
      </c>
      <c r="M52" s="8">
        <f t="shared" si="2"/>
        <v>1734.8306666666667</v>
      </c>
    </row>
    <row r="53" spans="1:13" x14ac:dyDescent="0.25">
      <c r="A53" s="1"/>
      <c r="B53" t="s">
        <v>20</v>
      </c>
      <c r="C53">
        <v>366</v>
      </c>
      <c r="D53">
        <v>976</v>
      </c>
      <c r="E53">
        <f t="shared" si="0"/>
        <v>1342</v>
      </c>
      <c r="F53">
        <f t="shared" si="3"/>
        <v>47</v>
      </c>
      <c r="G53" s="4">
        <f t="shared" si="4"/>
        <v>597.81967213114751</v>
      </c>
      <c r="H53" s="5">
        <v>10681153</v>
      </c>
      <c r="I53" s="5">
        <f t="shared" si="1"/>
        <v>1525.8789999999999</v>
      </c>
      <c r="J53" s="4">
        <f t="shared" si="7"/>
        <v>573.57446808510633</v>
      </c>
      <c r="K53">
        <f t="shared" si="5"/>
        <v>26958</v>
      </c>
      <c r="L53" s="5">
        <f>H53-H52</f>
        <v>830631</v>
      </c>
      <c r="M53" s="8">
        <f t="shared" si="2"/>
        <v>553.75400000000002</v>
      </c>
    </row>
    <row r="54" spans="1:13" x14ac:dyDescent="0.25">
      <c r="A54" s="1"/>
      <c r="B54" t="s">
        <v>21</v>
      </c>
      <c r="C54">
        <v>258</v>
      </c>
      <c r="D54">
        <v>532</v>
      </c>
      <c r="E54">
        <f t="shared" si="0"/>
        <v>790</v>
      </c>
      <c r="F54">
        <f t="shared" si="3"/>
        <v>48</v>
      </c>
      <c r="G54" s="4">
        <f t="shared" si="4"/>
        <v>597.81967213114751</v>
      </c>
      <c r="H54" s="5">
        <v>11312029</v>
      </c>
      <c r="I54" s="5">
        <f t="shared" si="1"/>
        <v>1616.0041428571428</v>
      </c>
      <c r="J54" s="4">
        <f t="shared" si="7"/>
        <v>578.08333333333337</v>
      </c>
      <c r="K54">
        <f t="shared" si="5"/>
        <v>27748</v>
      </c>
      <c r="L54" s="5">
        <f>H54-H53</f>
        <v>630876</v>
      </c>
      <c r="M54" s="8">
        <f t="shared" si="2"/>
        <v>420.584</v>
      </c>
    </row>
    <row r="55" spans="1:13" x14ac:dyDescent="0.25">
      <c r="A55" s="1">
        <v>2022</v>
      </c>
      <c r="B55" t="s">
        <v>25</v>
      </c>
      <c r="C55">
        <v>234</v>
      </c>
      <c r="D55">
        <v>441</v>
      </c>
      <c r="E55">
        <f t="shared" si="0"/>
        <v>675</v>
      </c>
      <c r="F55">
        <f t="shared" si="3"/>
        <v>49</v>
      </c>
      <c r="G55" s="4">
        <f t="shared" si="4"/>
        <v>597.81967213114751</v>
      </c>
      <c r="H55" s="5">
        <v>13101350</v>
      </c>
      <c r="I55" s="5">
        <f t="shared" si="1"/>
        <v>1871.6214285714286</v>
      </c>
      <c r="J55" s="4">
        <f t="shared" si="7"/>
        <v>580.0612244897959</v>
      </c>
      <c r="K55">
        <f t="shared" si="5"/>
        <v>28423</v>
      </c>
      <c r="L55" s="5">
        <f>H55-H54</f>
        <v>1789321</v>
      </c>
      <c r="M55" s="8">
        <f t="shared" si="2"/>
        <v>1192.8806666666667</v>
      </c>
    </row>
    <row r="56" spans="1:13" x14ac:dyDescent="0.25">
      <c r="A56" s="1"/>
      <c r="B56" t="s">
        <v>11</v>
      </c>
      <c r="C56">
        <v>267</v>
      </c>
      <c r="D56">
        <v>611</v>
      </c>
      <c r="E56">
        <f t="shared" si="0"/>
        <v>878</v>
      </c>
      <c r="F56">
        <f t="shared" si="3"/>
        <v>50</v>
      </c>
      <c r="G56" s="4">
        <f t="shared" si="4"/>
        <v>597.81967213114751</v>
      </c>
      <c r="H56" s="5">
        <v>14293590</v>
      </c>
      <c r="I56" s="5">
        <f t="shared" si="1"/>
        <v>2041.9414285714286</v>
      </c>
      <c r="J56" s="4">
        <f t="shared" si="7"/>
        <v>586.02</v>
      </c>
      <c r="K56">
        <f t="shared" si="5"/>
        <v>29301</v>
      </c>
      <c r="L56" s="5">
        <f>H56-H55</f>
        <v>1192240</v>
      </c>
      <c r="M56" s="8">
        <f t="shared" si="2"/>
        <v>794.82666666666671</v>
      </c>
    </row>
    <row r="57" spans="1:13" x14ac:dyDescent="0.25">
      <c r="A57" s="1"/>
      <c r="B57" t="s">
        <v>12</v>
      </c>
      <c r="C57">
        <v>324</v>
      </c>
      <c r="D57">
        <v>684</v>
      </c>
      <c r="E57">
        <f t="shared" si="0"/>
        <v>1008</v>
      </c>
      <c r="F57">
        <f t="shared" si="3"/>
        <v>51</v>
      </c>
      <c r="G57" s="4">
        <f t="shared" si="4"/>
        <v>597.81967213114751</v>
      </c>
      <c r="H57" s="5">
        <v>14879325</v>
      </c>
      <c r="I57" s="5">
        <f t="shared" si="1"/>
        <v>2125.6178571428572</v>
      </c>
      <c r="J57" s="4">
        <f t="shared" si="7"/>
        <v>594.29411764705878</v>
      </c>
      <c r="K57">
        <f t="shared" si="5"/>
        <v>30309</v>
      </c>
      <c r="L57" s="5">
        <f>H57-H56</f>
        <v>585735</v>
      </c>
      <c r="M57" s="8">
        <f t="shared" si="2"/>
        <v>390.49</v>
      </c>
    </row>
    <row r="58" spans="1:13" x14ac:dyDescent="0.25">
      <c r="A58" s="1"/>
      <c r="B58" t="s">
        <v>13</v>
      </c>
      <c r="C58">
        <v>248</v>
      </c>
      <c r="D58">
        <v>521</v>
      </c>
      <c r="E58">
        <f t="shared" si="0"/>
        <v>769</v>
      </c>
      <c r="F58">
        <f t="shared" si="3"/>
        <v>52</v>
      </c>
      <c r="G58" s="4">
        <f t="shared" si="4"/>
        <v>597.81967213114751</v>
      </c>
      <c r="H58" s="5">
        <v>15184513</v>
      </c>
      <c r="I58" s="5">
        <f t="shared" si="1"/>
        <v>2169.216142857143</v>
      </c>
      <c r="J58" s="4">
        <f t="shared" si="7"/>
        <v>597.65384615384619</v>
      </c>
      <c r="K58">
        <f t="shared" si="5"/>
        <v>31078</v>
      </c>
      <c r="L58" s="5">
        <f>H58-H57</f>
        <v>305188</v>
      </c>
      <c r="M58" s="8">
        <f t="shared" si="2"/>
        <v>203.45866666666666</v>
      </c>
    </row>
    <row r="59" spans="1:13" x14ac:dyDescent="0.25">
      <c r="A59" s="1"/>
      <c r="B59" t="s">
        <v>14</v>
      </c>
      <c r="C59">
        <v>274</v>
      </c>
      <c r="D59">
        <v>584</v>
      </c>
      <c r="E59">
        <f t="shared" si="0"/>
        <v>858</v>
      </c>
      <c r="F59">
        <f t="shared" si="3"/>
        <v>53</v>
      </c>
      <c r="G59" s="4">
        <f t="shared" si="4"/>
        <v>597.81967213114751</v>
      </c>
      <c r="H59" s="5">
        <v>15540321</v>
      </c>
      <c r="I59" s="5">
        <f t="shared" si="1"/>
        <v>2220.0458571428571</v>
      </c>
      <c r="J59" s="4">
        <f t="shared" si="7"/>
        <v>602.56603773584902</v>
      </c>
      <c r="K59">
        <f t="shared" si="5"/>
        <v>31936</v>
      </c>
      <c r="L59" s="5">
        <f>H59-H58</f>
        <v>355808</v>
      </c>
      <c r="M59" s="8">
        <f t="shared" si="2"/>
        <v>237.20533333333333</v>
      </c>
    </row>
    <row r="60" spans="1:13" x14ac:dyDescent="0.25">
      <c r="A60" s="1"/>
      <c r="B60" t="s">
        <v>15</v>
      </c>
      <c r="C60">
        <v>208</v>
      </c>
      <c r="D60">
        <v>404</v>
      </c>
      <c r="E60">
        <f t="shared" si="0"/>
        <v>612</v>
      </c>
      <c r="F60">
        <f t="shared" si="3"/>
        <v>54</v>
      </c>
      <c r="G60" s="4">
        <f t="shared" si="4"/>
        <v>597.81967213114751</v>
      </c>
      <c r="H60" s="5">
        <v>15809437</v>
      </c>
      <c r="I60" s="5">
        <f t="shared" si="1"/>
        <v>2258.491</v>
      </c>
      <c r="J60" s="4">
        <f t="shared" si="7"/>
        <v>602.74074074074076</v>
      </c>
      <c r="K60">
        <f t="shared" si="5"/>
        <v>32548</v>
      </c>
      <c r="L60" s="5">
        <f>H60-H59</f>
        <v>269116</v>
      </c>
      <c r="M60" s="8">
        <f t="shared" si="2"/>
        <v>179.41066666666666</v>
      </c>
    </row>
    <row r="61" spans="1:13" x14ac:dyDescent="0.25">
      <c r="A61" s="1"/>
      <c r="B61" t="s">
        <v>16</v>
      </c>
      <c r="C61">
        <v>173</v>
      </c>
      <c r="D61">
        <v>416</v>
      </c>
      <c r="E61">
        <f t="shared" si="0"/>
        <v>589</v>
      </c>
      <c r="F61">
        <f t="shared" si="3"/>
        <v>55</v>
      </c>
      <c r="G61" s="4">
        <f t="shared" si="4"/>
        <v>597.81967213114751</v>
      </c>
      <c r="H61" s="5">
        <v>16287697</v>
      </c>
      <c r="I61" s="5">
        <f t="shared" si="1"/>
        <v>2326.8138571428572</v>
      </c>
      <c r="J61" s="4">
        <f t="shared" si="7"/>
        <v>602.4909090909091</v>
      </c>
      <c r="K61">
        <f t="shared" si="5"/>
        <v>33137</v>
      </c>
      <c r="L61" s="5">
        <f>H61-H60</f>
        <v>478260</v>
      </c>
      <c r="M61" s="8">
        <f t="shared" si="2"/>
        <v>318.83999999999997</v>
      </c>
    </row>
    <row r="62" spans="1:13" x14ac:dyDescent="0.25">
      <c r="A62" s="1"/>
      <c r="B62" t="s">
        <v>17</v>
      </c>
      <c r="C62">
        <v>200</v>
      </c>
      <c r="D62">
        <v>446</v>
      </c>
      <c r="E62">
        <f t="shared" si="0"/>
        <v>646</v>
      </c>
      <c r="F62">
        <f t="shared" si="3"/>
        <v>56</v>
      </c>
      <c r="G62" s="4">
        <f t="shared" si="4"/>
        <v>597.81967213114751</v>
      </c>
      <c r="H62" s="5">
        <v>16499549</v>
      </c>
      <c r="I62" s="5">
        <f t="shared" si="1"/>
        <v>2357.0784285714285</v>
      </c>
      <c r="J62" s="4">
        <f t="shared" si="7"/>
        <v>603.26785714285711</v>
      </c>
      <c r="K62">
        <f t="shared" si="5"/>
        <v>33783</v>
      </c>
      <c r="L62" s="5">
        <f>H62-H61</f>
        <v>211852</v>
      </c>
      <c r="M62" s="8">
        <f t="shared" si="2"/>
        <v>141.23466666666667</v>
      </c>
    </row>
    <row r="63" spans="1:13" x14ac:dyDescent="0.25">
      <c r="A63" s="1"/>
      <c r="B63" t="s">
        <v>18</v>
      </c>
      <c r="C63">
        <v>174</v>
      </c>
      <c r="D63">
        <v>366</v>
      </c>
      <c r="E63">
        <f t="shared" si="0"/>
        <v>540</v>
      </c>
      <c r="F63">
        <f t="shared" si="3"/>
        <v>57</v>
      </c>
      <c r="G63" s="4">
        <f t="shared" si="4"/>
        <v>597.81967213114751</v>
      </c>
      <c r="H63" s="5">
        <v>16570721</v>
      </c>
      <c r="I63" s="5">
        <f t="shared" si="1"/>
        <v>2367.2458571428569</v>
      </c>
      <c r="J63" s="4">
        <f t="shared" si="7"/>
        <v>602.15789473684208</v>
      </c>
      <c r="K63">
        <f t="shared" si="5"/>
        <v>34323</v>
      </c>
      <c r="L63" s="5">
        <f>H63-H62</f>
        <v>71172</v>
      </c>
      <c r="M63" s="8">
        <f t="shared" si="2"/>
        <v>47.448</v>
      </c>
    </row>
    <row r="64" spans="1:13" x14ac:dyDescent="0.25">
      <c r="A64" s="1"/>
      <c r="B64" t="s">
        <v>19</v>
      </c>
      <c r="C64">
        <v>187</v>
      </c>
      <c r="D64">
        <v>387</v>
      </c>
      <c r="E64">
        <f t="shared" si="0"/>
        <v>574</v>
      </c>
      <c r="F64">
        <f t="shared" si="3"/>
        <v>58</v>
      </c>
      <c r="G64" s="4">
        <f t="shared" si="4"/>
        <v>597.81967213114751</v>
      </c>
      <c r="H64" s="5">
        <v>16639907</v>
      </c>
      <c r="I64" s="5">
        <f t="shared" si="1"/>
        <v>2377.1295714285716</v>
      </c>
      <c r="J64" s="4">
        <f t="shared" si="7"/>
        <v>601.67241379310349</v>
      </c>
      <c r="K64">
        <f t="shared" si="5"/>
        <v>34897</v>
      </c>
      <c r="L64" s="5">
        <f>H64-H63</f>
        <v>69186</v>
      </c>
      <c r="M64" s="8">
        <f t="shared" si="2"/>
        <v>46.124000000000002</v>
      </c>
    </row>
    <row r="65" spans="1:13" x14ac:dyDescent="0.25">
      <c r="A65" s="1"/>
      <c r="B65" t="s">
        <v>20</v>
      </c>
      <c r="C65">
        <v>202</v>
      </c>
      <c r="D65">
        <v>345</v>
      </c>
      <c r="E65">
        <f t="shared" si="0"/>
        <v>547</v>
      </c>
      <c r="F65">
        <f t="shared" si="3"/>
        <v>59</v>
      </c>
      <c r="G65" s="4">
        <f t="shared" si="4"/>
        <v>597.81967213114751</v>
      </c>
      <c r="H65" s="5">
        <v>16722480</v>
      </c>
      <c r="I65" s="5">
        <f t="shared" si="1"/>
        <v>2388.9257142857141</v>
      </c>
      <c r="J65" s="4">
        <f t="shared" si="7"/>
        <v>600.74576271186436</v>
      </c>
      <c r="K65">
        <f t="shared" si="5"/>
        <v>35444</v>
      </c>
      <c r="L65" s="5">
        <f>H65-H64</f>
        <v>82573</v>
      </c>
      <c r="M65" s="8">
        <f t="shared" si="2"/>
        <v>55.048666666666669</v>
      </c>
    </row>
    <row r="66" spans="1:13" x14ac:dyDescent="0.25">
      <c r="A66" s="1"/>
      <c r="B66" t="s">
        <v>21</v>
      </c>
      <c r="C66">
        <v>200</v>
      </c>
      <c r="D66">
        <v>308</v>
      </c>
      <c r="E66">
        <f t="shared" si="0"/>
        <v>508</v>
      </c>
      <c r="F66">
        <f t="shared" si="3"/>
        <v>60</v>
      </c>
      <c r="G66" s="4">
        <f t="shared" si="4"/>
        <v>597.81967213114751</v>
      </c>
      <c r="H66" s="5">
        <v>16786487</v>
      </c>
      <c r="I66" s="5">
        <f t="shared" si="1"/>
        <v>2398.0695714285716</v>
      </c>
      <c r="J66" s="4">
        <f t="shared" si="7"/>
        <v>599.20000000000005</v>
      </c>
      <c r="K66">
        <f t="shared" si="5"/>
        <v>35952</v>
      </c>
      <c r="L66" s="5">
        <f>H66-H65</f>
        <v>64007</v>
      </c>
      <c r="M66" s="8">
        <f t="shared" si="2"/>
        <v>42.671333333333337</v>
      </c>
    </row>
    <row r="67" spans="1:13" x14ac:dyDescent="0.25">
      <c r="A67" s="1">
        <v>2023</v>
      </c>
      <c r="B67" t="s">
        <v>26</v>
      </c>
      <c r="C67">
        <v>183</v>
      </c>
      <c r="D67">
        <v>332</v>
      </c>
      <c r="E67">
        <f t="shared" si="0"/>
        <v>515</v>
      </c>
      <c r="F67">
        <f t="shared" si="3"/>
        <v>61</v>
      </c>
      <c r="G67" s="4">
        <f t="shared" si="4"/>
        <v>597.81967213114751</v>
      </c>
      <c r="H67" s="5">
        <v>16823139</v>
      </c>
      <c r="I67" s="5">
        <f t="shared" si="1"/>
        <v>2403.3055714285715</v>
      </c>
      <c r="J67" s="4">
        <f t="shared" si="7"/>
        <v>597.81967213114751</v>
      </c>
      <c r="K67">
        <f t="shared" si="5"/>
        <v>36467</v>
      </c>
      <c r="L67" s="5">
        <f>H67-H66</f>
        <v>36652</v>
      </c>
      <c r="M67" s="8">
        <f t="shared" si="2"/>
        <v>24.434666666666665</v>
      </c>
    </row>
    <row r="68" spans="1:13" x14ac:dyDescent="0.25">
      <c r="E68" t="s">
        <v>36</v>
      </c>
      <c r="L68" s="5"/>
    </row>
    <row r="69" spans="1:13" x14ac:dyDescent="0.25">
      <c r="E69">
        <f>SUM(E7:E67)</f>
        <v>36467</v>
      </c>
    </row>
    <row r="71" spans="1:13" x14ac:dyDescent="0.25">
      <c r="B71" t="s">
        <v>44</v>
      </c>
      <c r="C71" s="6" t="s">
        <v>42</v>
      </c>
    </row>
    <row r="72" spans="1:13" x14ac:dyDescent="0.25">
      <c r="B72" t="s">
        <v>44</v>
      </c>
      <c r="C72" s="6" t="s">
        <v>43</v>
      </c>
    </row>
    <row r="73" spans="1:13" x14ac:dyDescent="0.25">
      <c r="B73" t="s">
        <v>44</v>
      </c>
      <c r="C73" s="6" t="s">
        <v>45</v>
      </c>
    </row>
    <row r="76" spans="1:13" x14ac:dyDescent="0.25">
      <c r="C76" s="11"/>
    </row>
    <row r="78" spans="1:13" x14ac:dyDescent="0.25">
      <c r="C78" s="11"/>
    </row>
  </sheetData>
  <sheetProtection selectLockedCells="1" selectUnlockedCells="1"/>
  <hyperlinks>
    <hyperlink ref="H6" r:id="rId1" xr:uid="{00000000-0004-0000-0100-000000000000}"/>
    <hyperlink ref="C71" r:id="rId2" xr:uid="{00000000-0004-0000-0100-000001000000}"/>
    <hyperlink ref="C72" r:id="rId3" xr:uid="{00000000-0004-0000-0100-000002000000}"/>
    <hyperlink ref="C73" r:id="rId4" xr:uid="{00000000-0004-0000-0100-000003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73"/>
  <sheetViews>
    <sheetView topLeftCell="J13" zoomScale="90" zoomScaleNormal="90" workbookViewId="0">
      <selection activeCell="I6" sqref="I6"/>
    </sheetView>
  </sheetViews>
  <sheetFormatPr defaultColWidth="11.44140625" defaultRowHeight="13.2" x14ac:dyDescent="0.25"/>
  <cols>
    <col min="2" max="2" width="12" customWidth="1"/>
    <col min="3" max="3" width="31.33203125" customWidth="1"/>
    <col min="4" max="4" width="32.88671875" customWidth="1"/>
    <col min="6" max="6" width="3.109375" bestFit="1" customWidth="1"/>
    <col min="7" max="7" width="0" hidden="1" customWidth="1"/>
    <col min="8" max="8" width="9.5546875" style="5" bestFit="1" customWidth="1"/>
    <col min="9" max="9" width="12.21875" style="5" customWidth="1"/>
    <col min="11" max="11" width="7.33203125" bestFit="1" customWidth="1"/>
    <col min="12" max="12" width="18.5546875" bestFit="1" customWidth="1"/>
    <col min="13" max="13" width="23.5546875" style="13" customWidth="1"/>
  </cols>
  <sheetData>
    <row r="1" spans="1:13" x14ac:dyDescent="0.25">
      <c r="A1" s="1" t="s">
        <v>0</v>
      </c>
      <c r="I1" s="8" t="s">
        <v>38</v>
      </c>
    </row>
    <row r="2" spans="1:13" x14ac:dyDescent="0.25">
      <c r="A2" s="1"/>
      <c r="I2" s="8" t="s">
        <v>37</v>
      </c>
    </row>
    <row r="3" spans="1:13" x14ac:dyDescent="0.25">
      <c r="A3" s="1" t="s">
        <v>28</v>
      </c>
      <c r="I3" s="10">
        <v>6000</v>
      </c>
      <c r="M3" s="8">
        <f>I3</f>
        <v>6000</v>
      </c>
    </row>
    <row r="4" spans="1:13" x14ac:dyDescent="0.25">
      <c r="A4" s="1"/>
      <c r="C4" t="s">
        <v>2</v>
      </c>
      <c r="I4" s="8">
        <f>H67/I3</f>
        <v>2803.8564999999999</v>
      </c>
      <c r="M4" s="8">
        <f>L52/M3</f>
        <v>433.70766666666668</v>
      </c>
    </row>
    <row r="5" spans="1:13" x14ac:dyDescent="0.25">
      <c r="A5" s="1" t="s">
        <v>3</v>
      </c>
      <c r="B5" t="s">
        <v>4</v>
      </c>
      <c r="C5" t="s">
        <v>5</v>
      </c>
      <c r="D5" t="s">
        <v>6</v>
      </c>
      <c r="E5" s="2" t="s">
        <v>7</v>
      </c>
      <c r="I5" s="8">
        <f>((INT(I4/1000)+1)*1000)</f>
        <v>3000</v>
      </c>
      <c r="M5" s="8">
        <f>((INT(M4/1000)+1)*1000)*0.5</f>
        <v>500</v>
      </c>
    </row>
    <row r="6" spans="1:13" x14ac:dyDescent="0.25">
      <c r="C6" t="s">
        <v>8</v>
      </c>
      <c r="D6" t="s">
        <v>9</v>
      </c>
      <c r="E6" t="s">
        <v>49</v>
      </c>
      <c r="G6" t="s">
        <v>35</v>
      </c>
      <c r="H6" s="7" t="s">
        <v>37</v>
      </c>
      <c r="I6" s="7" t="s">
        <v>54</v>
      </c>
      <c r="J6" t="s">
        <v>51</v>
      </c>
      <c r="K6" t="s">
        <v>36</v>
      </c>
      <c r="L6" t="s">
        <v>52</v>
      </c>
      <c r="M6" s="13" t="s">
        <v>53</v>
      </c>
    </row>
    <row r="7" spans="1:13" x14ac:dyDescent="0.25">
      <c r="A7" s="1">
        <v>2018</v>
      </c>
      <c r="B7" t="s">
        <v>10</v>
      </c>
      <c r="C7">
        <v>500</v>
      </c>
      <c r="D7">
        <v>539</v>
      </c>
      <c r="E7">
        <f t="shared" ref="E7:E67" si="0">C7+D7</f>
        <v>1039</v>
      </c>
      <c r="F7">
        <f>1</f>
        <v>1</v>
      </c>
      <c r="G7" s="4">
        <f>E69/F67</f>
        <v>1756.5901639344263</v>
      </c>
      <c r="H7" s="5">
        <v>0</v>
      </c>
      <c r="I7" s="5">
        <f>H7/$I$5</f>
        <v>0</v>
      </c>
      <c r="J7" s="4"/>
      <c r="K7">
        <f>E7</f>
        <v>1039</v>
      </c>
      <c r="L7">
        <v>0</v>
      </c>
      <c r="M7" s="13">
        <f>L7/$M$5</f>
        <v>0</v>
      </c>
    </row>
    <row r="8" spans="1:13" x14ac:dyDescent="0.25">
      <c r="A8" s="1"/>
      <c r="B8" t="s">
        <v>11</v>
      </c>
      <c r="C8">
        <v>519</v>
      </c>
      <c r="D8">
        <v>582</v>
      </c>
      <c r="E8">
        <f t="shared" si="0"/>
        <v>1101</v>
      </c>
      <c r="F8">
        <f>F7+1</f>
        <v>2</v>
      </c>
      <c r="G8" s="4">
        <f>G7</f>
        <v>1756.5901639344263</v>
      </c>
      <c r="H8" s="5">
        <v>0</v>
      </c>
      <c r="I8" s="5">
        <f t="shared" ref="I8:I67" si="1">H8/$I$5</f>
        <v>0</v>
      </c>
      <c r="J8" s="4"/>
      <c r="K8">
        <f>K7+E8</f>
        <v>2140</v>
      </c>
      <c r="L8">
        <v>0</v>
      </c>
      <c r="M8" s="13">
        <f t="shared" ref="M8:M67" si="2">L8/$M$5</f>
        <v>0</v>
      </c>
    </row>
    <row r="9" spans="1:13" x14ac:dyDescent="0.25">
      <c r="A9" s="1"/>
      <c r="B9" t="s">
        <v>12</v>
      </c>
      <c r="C9">
        <v>622</v>
      </c>
      <c r="D9">
        <v>653</v>
      </c>
      <c r="E9">
        <f t="shared" si="0"/>
        <v>1275</v>
      </c>
      <c r="F9">
        <f t="shared" ref="F9:F67" si="3">F8+1</f>
        <v>3</v>
      </c>
      <c r="G9" s="4">
        <f t="shared" ref="G9:G67" si="4">G8</f>
        <v>1756.5901639344263</v>
      </c>
      <c r="H9" s="5">
        <v>0</v>
      </c>
      <c r="I9" s="5">
        <f t="shared" si="1"/>
        <v>0</v>
      </c>
      <c r="J9" s="4"/>
      <c r="K9">
        <f t="shared" ref="K9:K67" si="5">K8+E9</f>
        <v>3415</v>
      </c>
      <c r="L9">
        <v>0</v>
      </c>
      <c r="M9" s="13">
        <f t="shared" si="2"/>
        <v>0</v>
      </c>
    </row>
    <row r="10" spans="1:13" x14ac:dyDescent="0.25">
      <c r="A10" s="1"/>
      <c r="B10" t="s">
        <v>13</v>
      </c>
      <c r="C10">
        <v>624</v>
      </c>
      <c r="D10">
        <v>774</v>
      </c>
      <c r="E10">
        <f t="shared" si="0"/>
        <v>1398</v>
      </c>
      <c r="F10">
        <f t="shared" si="3"/>
        <v>4</v>
      </c>
      <c r="G10" s="4">
        <f t="shared" si="4"/>
        <v>1756.5901639344263</v>
      </c>
      <c r="H10" s="5">
        <v>0</v>
      </c>
      <c r="I10" s="5">
        <f t="shared" si="1"/>
        <v>0</v>
      </c>
      <c r="J10" s="4"/>
      <c r="K10">
        <f t="shared" si="5"/>
        <v>4813</v>
      </c>
      <c r="L10">
        <v>0</v>
      </c>
      <c r="M10" s="13">
        <f t="shared" si="2"/>
        <v>0</v>
      </c>
    </row>
    <row r="11" spans="1:13" x14ac:dyDescent="0.25">
      <c r="A11" s="1"/>
      <c r="B11" t="s">
        <v>14</v>
      </c>
      <c r="C11">
        <v>669</v>
      </c>
      <c r="D11">
        <v>903</v>
      </c>
      <c r="E11">
        <f t="shared" si="0"/>
        <v>1572</v>
      </c>
      <c r="F11">
        <f t="shared" si="3"/>
        <v>5</v>
      </c>
      <c r="G11" s="4">
        <f t="shared" si="4"/>
        <v>1756.5901639344263</v>
      </c>
      <c r="H11" s="5">
        <v>0</v>
      </c>
      <c r="I11" s="5">
        <f t="shared" si="1"/>
        <v>0</v>
      </c>
      <c r="J11" s="4"/>
      <c r="K11">
        <f t="shared" si="5"/>
        <v>6385</v>
      </c>
      <c r="L11">
        <v>0</v>
      </c>
      <c r="M11" s="13">
        <f t="shared" si="2"/>
        <v>0</v>
      </c>
    </row>
    <row r="12" spans="1:13" x14ac:dyDescent="0.25">
      <c r="A12" s="1"/>
      <c r="B12" t="s">
        <v>15</v>
      </c>
      <c r="C12">
        <v>604</v>
      </c>
      <c r="D12">
        <v>841</v>
      </c>
      <c r="E12">
        <f t="shared" si="0"/>
        <v>1445</v>
      </c>
      <c r="F12">
        <f t="shared" si="3"/>
        <v>6</v>
      </c>
      <c r="G12" s="4">
        <f t="shared" si="4"/>
        <v>1756.5901639344263</v>
      </c>
      <c r="H12" s="5">
        <v>0</v>
      </c>
      <c r="I12" s="5">
        <f t="shared" si="1"/>
        <v>0</v>
      </c>
      <c r="J12" s="4"/>
      <c r="K12">
        <f t="shared" si="5"/>
        <v>7830</v>
      </c>
      <c r="L12">
        <v>0</v>
      </c>
      <c r="M12" s="13">
        <f t="shared" si="2"/>
        <v>0</v>
      </c>
    </row>
    <row r="13" spans="1:13" x14ac:dyDescent="0.25">
      <c r="A13" s="1"/>
      <c r="B13" t="s">
        <v>16</v>
      </c>
      <c r="C13">
        <v>606</v>
      </c>
      <c r="D13">
        <v>871</v>
      </c>
      <c r="E13">
        <f t="shared" si="0"/>
        <v>1477</v>
      </c>
      <c r="F13">
        <f t="shared" si="3"/>
        <v>7</v>
      </c>
      <c r="G13" s="4">
        <f t="shared" si="4"/>
        <v>1756.5901639344263</v>
      </c>
      <c r="H13" s="5">
        <v>0</v>
      </c>
      <c r="I13" s="5">
        <f t="shared" si="1"/>
        <v>0</v>
      </c>
      <c r="J13" s="4"/>
      <c r="K13">
        <f t="shared" si="5"/>
        <v>9307</v>
      </c>
      <c r="L13">
        <v>0</v>
      </c>
      <c r="M13" s="13">
        <f t="shared" si="2"/>
        <v>0</v>
      </c>
    </row>
    <row r="14" spans="1:13" x14ac:dyDescent="0.25">
      <c r="A14" s="1"/>
      <c r="B14" t="s">
        <v>17</v>
      </c>
      <c r="C14">
        <v>712</v>
      </c>
      <c r="D14">
        <v>965</v>
      </c>
      <c r="E14">
        <f t="shared" si="0"/>
        <v>1677</v>
      </c>
      <c r="F14">
        <f t="shared" si="3"/>
        <v>8</v>
      </c>
      <c r="G14" s="4">
        <f t="shared" si="4"/>
        <v>1756.5901639344263</v>
      </c>
      <c r="H14" s="5">
        <v>0</v>
      </c>
      <c r="I14" s="5">
        <f t="shared" si="1"/>
        <v>0</v>
      </c>
      <c r="J14" s="4"/>
      <c r="K14">
        <f t="shared" si="5"/>
        <v>10984</v>
      </c>
      <c r="L14">
        <v>0</v>
      </c>
      <c r="M14" s="13">
        <f t="shared" si="2"/>
        <v>0</v>
      </c>
    </row>
    <row r="15" spans="1:13" x14ac:dyDescent="0.25">
      <c r="A15" s="1"/>
      <c r="B15" t="s">
        <v>18</v>
      </c>
      <c r="C15">
        <v>582</v>
      </c>
      <c r="D15">
        <v>820</v>
      </c>
      <c r="E15">
        <f t="shared" si="0"/>
        <v>1402</v>
      </c>
      <c r="F15">
        <f t="shared" si="3"/>
        <v>9</v>
      </c>
      <c r="G15" s="4">
        <f t="shared" si="4"/>
        <v>1756.5901639344263</v>
      </c>
      <c r="H15" s="5">
        <v>0</v>
      </c>
      <c r="I15" s="5">
        <f t="shared" si="1"/>
        <v>0</v>
      </c>
      <c r="J15" s="4"/>
      <c r="K15">
        <f t="shared" si="5"/>
        <v>12386</v>
      </c>
      <c r="L15">
        <v>0</v>
      </c>
      <c r="M15" s="13">
        <f t="shared" si="2"/>
        <v>0</v>
      </c>
    </row>
    <row r="16" spans="1:13" x14ac:dyDescent="0.25">
      <c r="A16" s="1"/>
      <c r="B16" t="s">
        <v>19</v>
      </c>
      <c r="C16">
        <v>643</v>
      </c>
      <c r="D16">
        <v>849</v>
      </c>
      <c r="E16">
        <f t="shared" si="0"/>
        <v>1492</v>
      </c>
      <c r="F16">
        <f t="shared" si="3"/>
        <v>10</v>
      </c>
      <c r="G16" s="4">
        <f t="shared" si="4"/>
        <v>1756.5901639344263</v>
      </c>
      <c r="H16" s="5">
        <v>0</v>
      </c>
      <c r="I16" s="5">
        <f t="shared" si="1"/>
        <v>0</v>
      </c>
      <c r="J16" s="4"/>
      <c r="K16">
        <f t="shared" si="5"/>
        <v>13878</v>
      </c>
      <c r="L16">
        <v>0</v>
      </c>
      <c r="M16" s="13">
        <f t="shared" si="2"/>
        <v>0</v>
      </c>
    </row>
    <row r="17" spans="1:13" x14ac:dyDescent="0.25">
      <c r="A17" s="1"/>
      <c r="B17" t="s">
        <v>20</v>
      </c>
      <c r="C17">
        <v>600</v>
      </c>
      <c r="D17">
        <v>858</v>
      </c>
      <c r="E17">
        <f t="shared" si="0"/>
        <v>1458</v>
      </c>
      <c r="F17">
        <f t="shared" si="3"/>
        <v>11</v>
      </c>
      <c r="G17" s="4">
        <f t="shared" si="4"/>
        <v>1756.5901639344263</v>
      </c>
      <c r="H17" s="5">
        <v>0</v>
      </c>
      <c r="I17" s="5">
        <f t="shared" si="1"/>
        <v>0</v>
      </c>
      <c r="J17" s="4"/>
      <c r="K17">
        <f t="shared" si="5"/>
        <v>15336</v>
      </c>
      <c r="L17">
        <v>0</v>
      </c>
      <c r="M17" s="13">
        <f t="shared" si="2"/>
        <v>0</v>
      </c>
    </row>
    <row r="18" spans="1:13" x14ac:dyDescent="0.25">
      <c r="A18" s="1"/>
      <c r="B18" t="s">
        <v>21</v>
      </c>
      <c r="C18">
        <v>608</v>
      </c>
      <c r="D18">
        <v>860</v>
      </c>
      <c r="E18">
        <f t="shared" si="0"/>
        <v>1468</v>
      </c>
      <c r="F18">
        <f t="shared" si="3"/>
        <v>12</v>
      </c>
      <c r="G18" s="4">
        <f t="shared" si="4"/>
        <v>1756.5901639344263</v>
      </c>
      <c r="H18" s="5">
        <v>0</v>
      </c>
      <c r="I18" s="5">
        <f t="shared" si="1"/>
        <v>0</v>
      </c>
      <c r="J18" s="4"/>
      <c r="K18">
        <f t="shared" si="5"/>
        <v>16804</v>
      </c>
      <c r="L18">
        <v>0</v>
      </c>
      <c r="M18" s="13">
        <f t="shared" si="2"/>
        <v>0</v>
      </c>
    </row>
    <row r="19" spans="1:13" x14ac:dyDescent="0.25">
      <c r="A19" s="1">
        <v>2019</v>
      </c>
      <c r="B19" t="s">
        <v>22</v>
      </c>
      <c r="C19">
        <v>611</v>
      </c>
      <c r="D19">
        <v>926</v>
      </c>
      <c r="E19">
        <f t="shared" si="0"/>
        <v>1537</v>
      </c>
      <c r="F19">
        <f t="shared" si="3"/>
        <v>13</v>
      </c>
      <c r="G19" s="4">
        <f t="shared" si="4"/>
        <v>1756.5901639344263</v>
      </c>
      <c r="H19" s="5">
        <v>0</v>
      </c>
      <c r="I19" s="5">
        <f t="shared" si="1"/>
        <v>0</v>
      </c>
      <c r="J19" s="4">
        <f t="shared" ref="J19:J50" si="6">K19/F19</f>
        <v>1410.8461538461538</v>
      </c>
      <c r="K19">
        <f t="shared" si="5"/>
        <v>18341</v>
      </c>
      <c r="L19">
        <v>0</v>
      </c>
      <c r="M19" s="13">
        <f t="shared" si="2"/>
        <v>0</v>
      </c>
    </row>
    <row r="20" spans="1:13" x14ac:dyDescent="0.25">
      <c r="A20" s="1"/>
      <c r="B20" t="s">
        <v>11</v>
      </c>
      <c r="C20">
        <v>548</v>
      </c>
      <c r="D20">
        <v>796</v>
      </c>
      <c r="E20">
        <f t="shared" si="0"/>
        <v>1344</v>
      </c>
      <c r="F20">
        <f t="shared" si="3"/>
        <v>14</v>
      </c>
      <c r="G20" s="4">
        <f t="shared" si="4"/>
        <v>1756.5901639344263</v>
      </c>
      <c r="H20" s="5">
        <v>0</v>
      </c>
      <c r="I20" s="5">
        <f t="shared" si="1"/>
        <v>0</v>
      </c>
      <c r="J20" s="4">
        <f t="shared" si="6"/>
        <v>1406.0714285714287</v>
      </c>
      <c r="K20">
        <f t="shared" si="5"/>
        <v>19685</v>
      </c>
      <c r="L20">
        <v>0</v>
      </c>
      <c r="M20" s="13">
        <f t="shared" si="2"/>
        <v>0</v>
      </c>
    </row>
    <row r="21" spans="1:13" x14ac:dyDescent="0.25">
      <c r="A21" s="1"/>
      <c r="B21" t="s">
        <v>12</v>
      </c>
      <c r="C21">
        <v>676</v>
      </c>
      <c r="D21">
        <v>928</v>
      </c>
      <c r="E21">
        <f t="shared" si="0"/>
        <v>1604</v>
      </c>
      <c r="F21">
        <f t="shared" si="3"/>
        <v>15</v>
      </c>
      <c r="G21" s="4">
        <f t="shared" si="4"/>
        <v>1756.5901639344263</v>
      </c>
      <c r="H21" s="5">
        <v>0</v>
      </c>
      <c r="I21" s="5">
        <f t="shared" si="1"/>
        <v>0</v>
      </c>
      <c r="J21" s="4">
        <f t="shared" si="6"/>
        <v>1419.2666666666667</v>
      </c>
      <c r="K21">
        <f t="shared" si="5"/>
        <v>21289</v>
      </c>
      <c r="L21">
        <v>0</v>
      </c>
      <c r="M21" s="13">
        <f t="shared" si="2"/>
        <v>0</v>
      </c>
    </row>
    <row r="22" spans="1:13" x14ac:dyDescent="0.25">
      <c r="A22" s="1"/>
      <c r="B22" t="s">
        <v>13</v>
      </c>
      <c r="C22">
        <v>562</v>
      </c>
      <c r="D22">
        <v>887</v>
      </c>
      <c r="E22">
        <f t="shared" si="0"/>
        <v>1449</v>
      </c>
      <c r="F22">
        <f t="shared" si="3"/>
        <v>16</v>
      </c>
      <c r="G22" s="4">
        <f t="shared" si="4"/>
        <v>1756.5901639344263</v>
      </c>
      <c r="H22" s="5">
        <v>0</v>
      </c>
      <c r="I22" s="5">
        <f t="shared" si="1"/>
        <v>0</v>
      </c>
      <c r="J22" s="4">
        <f t="shared" si="6"/>
        <v>1421.125</v>
      </c>
      <c r="K22">
        <f t="shared" si="5"/>
        <v>22738</v>
      </c>
      <c r="L22">
        <v>0</v>
      </c>
      <c r="M22" s="13">
        <f t="shared" si="2"/>
        <v>0</v>
      </c>
    </row>
    <row r="23" spans="1:13" x14ac:dyDescent="0.25">
      <c r="A23" s="1"/>
      <c r="B23" t="s">
        <v>14</v>
      </c>
      <c r="C23">
        <v>685</v>
      </c>
      <c r="D23">
        <v>966</v>
      </c>
      <c r="E23">
        <f t="shared" si="0"/>
        <v>1651</v>
      </c>
      <c r="F23">
        <f t="shared" si="3"/>
        <v>17</v>
      </c>
      <c r="G23" s="4">
        <f t="shared" si="4"/>
        <v>1756.5901639344263</v>
      </c>
      <c r="H23" s="5">
        <v>0</v>
      </c>
      <c r="I23" s="5">
        <f t="shared" si="1"/>
        <v>0</v>
      </c>
      <c r="J23" s="4">
        <f t="shared" si="6"/>
        <v>1434.6470588235295</v>
      </c>
      <c r="K23">
        <f t="shared" si="5"/>
        <v>24389</v>
      </c>
      <c r="L23">
        <v>0</v>
      </c>
      <c r="M23" s="13">
        <f t="shared" si="2"/>
        <v>0</v>
      </c>
    </row>
    <row r="24" spans="1:13" x14ac:dyDescent="0.25">
      <c r="A24" s="1"/>
      <c r="B24" t="s">
        <v>15</v>
      </c>
      <c r="C24">
        <v>620</v>
      </c>
      <c r="D24">
        <v>890</v>
      </c>
      <c r="E24">
        <f t="shared" si="0"/>
        <v>1510</v>
      </c>
      <c r="F24">
        <f t="shared" si="3"/>
        <v>18</v>
      </c>
      <c r="G24" s="4">
        <f t="shared" si="4"/>
        <v>1756.5901639344263</v>
      </c>
      <c r="H24" s="5">
        <v>0</v>
      </c>
      <c r="I24" s="5">
        <f t="shared" si="1"/>
        <v>0</v>
      </c>
      <c r="J24" s="4">
        <f t="shared" si="6"/>
        <v>1438.8333333333333</v>
      </c>
      <c r="K24">
        <f t="shared" si="5"/>
        <v>25899</v>
      </c>
      <c r="L24">
        <v>0</v>
      </c>
      <c r="M24" s="13">
        <f t="shared" si="2"/>
        <v>0</v>
      </c>
    </row>
    <row r="25" spans="1:13" x14ac:dyDescent="0.25">
      <c r="A25" s="1"/>
      <c r="B25" t="s">
        <v>16</v>
      </c>
      <c r="C25">
        <v>578</v>
      </c>
      <c r="D25">
        <v>934</v>
      </c>
      <c r="E25">
        <f t="shared" si="0"/>
        <v>1512</v>
      </c>
      <c r="F25">
        <f t="shared" si="3"/>
        <v>19</v>
      </c>
      <c r="G25" s="4">
        <f t="shared" si="4"/>
        <v>1756.5901639344263</v>
      </c>
      <c r="H25" s="5">
        <v>0</v>
      </c>
      <c r="I25" s="5">
        <f t="shared" si="1"/>
        <v>0</v>
      </c>
      <c r="J25" s="4">
        <f t="shared" si="6"/>
        <v>1442.6842105263158</v>
      </c>
      <c r="K25">
        <f t="shared" si="5"/>
        <v>27411</v>
      </c>
      <c r="L25">
        <v>0</v>
      </c>
      <c r="M25" s="13">
        <f t="shared" si="2"/>
        <v>0</v>
      </c>
    </row>
    <row r="26" spans="1:13" x14ac:dyDescent="0.25">
      <c r="A26" s="1"/>
      <c r="B26" t="s">
        <v>17</v>
      </c>
      <c r="C26">
        <v>599</v>
      </c>
      <c r="D26">
        <v>940</v>
      </c>
      <c r="E26">
        <f t="shared" si="0"/>
        <v>1539</v>
      </c>
      <c r="F26">
        <f t="shared" si="3"/>
        <v>20</v>
      </c>
      <c r="G26" s="4">
        <f t="shared" si="4"/>
        <v>1756.5901639344263</v>
      </c>
      <c r="H26" s="5">
        <v>0</v>
      </c>
      <c r="I26" s="5">
        <f t="shared" si="1"/>
        <v>0</v>
      </c>
      <c r="J26" s="4">
        <f t="shared" si="6"/>
        <v>1447.5</v>
      </c>
      <c r="K26">
        <f t="shared" si="5"/>
        <v>28950</v>
      </c>
      <c r="L26">
        <v>0</v>
      </c>
      <c r="M26" s="13">
        <f t="shared" si="2"/>
        <v>0</v>
      </c>
    </row>
    <row r="27" spans="1:13" x14ac:dyDescent="0.25">
      <c r="A27" s="1"/>
      <c r="B27" t="s">
        <v>18</v>
      </c>
      <c r="C27">
        <v>632</v>
      </c>
      <c r="D27">
        <v>853</v>
      </c>
      <c r="E27">
        <f t="shared" si="0"/>
        <v>1485</v>
      </c>
      <c r="F27">
        <f t="shared" si="3"/>
        <v>21</v>
      </c>
      <c r="G27" s="4">
        <f t="shared" si="4"/>
        <v>1756.5901639344263</v>
      </c>
      <c r="H27" s="5">
        <v>0</v>
      </c>
      <c r="I27" s="5">
        <f t="shared" si="1"/>
        <v>0</v>
      </c>
      <c r="J27" s="4">
        <f t="shared" si="6"/>
        <v>1449.2857142857142</v>
      </c>
      <c r="K27">
        <f t="shared" si="5"/>
        <v>30435</v>
      </c>
      <c r="L27">
        <v>0</v>
      </c>
      <c r="M27" s="13">
        <f t="shared" si="2"/>
        <v>0</v>
      </c>
    </row>
    <row r="28" spans="1:13" x14ac:dyDescent="0.25">
      <c r="A28" s="1"/>
      <c r="B28" t="s">
        <v>19</v>
      </c>
      <c r="C28">
        <v>564</v>
      </c>
      <c r="D28">
        <v>879</v>
      </c>
      <c r="E28">
        <f t="shared" si="0"/>
        <v>1443</v>
      </c>
      <c r="F28">
        <f t="shared" si="3"/>
        <v>22</v>
      </c>
      <c r="G28" s="4">
        <f t="shared" si="4"/>
        <v>1756.5901639344263</v>
      </c>
      <c r="H28" s="5">
        <v>0</v>
      </c>
      <c r="I28" s="5">
        <f t="shared" si="1"/>
        <v>0</v>
      </c>
      <c r="J28" s="4">
        <f t="shared" si="6"/>
        <v>1449</v>
      </c>
      <c r="K28">
        <f t="shared" si="5"/>
        <v>31878</v>
      </c>
      <c r="L28">
        <v>0</v>
      </c>
      <c r="M28" s="13">
        <f t="shared" si="2"/>
        <v>0</v>
      </c>
    </row>
    <row r="29" spans="1:13" x14ac:dyDescent="0.25">
      <c r="A29" s="1"/>
      <c r="B29" t="s">
        <v>20</v>
      </c>
      <c r="C29">
        <v>633</v>
      </c>
      <c r="D29">
        <v>906</v>
      </c>
      <c r="E29">
        <f t="shared" si="0"/>
        <v>1539</v>
      </c>
      <c r="F29">
        <f t="shared" si="3"/>
        <v>23</v>
      </c>
      <c r="G29" s="4">
        <f t="shared" si="4"/>
        <v>1756.5901639344263</v>
      </c>
      <c r="H29" s="5">
        <v>0</v>
      </c>
      <c r="I29" s="5">
        <f t="shared" si="1"/>
        <v>0</v>
      </c>
      <c r="J29" s="4">
        <f t="shared" si="6"/>
        <v>1452.9130434782608</v>
      </c>
      <c r="K29">
        <f t="shared" si="5"/>
        <v>33417</v>
      </c>
      <c r="L29">
        <v>0</v>
      </c>
      <c r="M29" s="13">
        <f t="shared" si="2"/>
        <v>0</v>
      </c>
    </row>
    <row r="30" spans="1:13" x14ac:dyDescent="0.25">
      <c r="A30" s="1"/>
      <c r="B30" t="s">
        <v>21</v>
      </c>
      <c r="C30">
        <v>596</v>
      </c>
      <c r="D30">
        <v>897</v>
      </c>
      <c r="E30">
        <f t="shared" si="0"/>
        <v>1493</v>
      </c>
      <c r="F30">
        <f t="shared" si="3"/>
        <v>24</v>
      </c>
      <c r="G30" s="4">
        <f t="shared" si="4"/>
        <v>1756.5901639344263</v>
      </c>
      <c r="H30" s="5">
        <v>0</v>
      </c>
      <c r="I30" s="5">
        <f t="shared" si="1"/>
        <v>0</v>
      </c>
      <c r="J30" s="4">
        <f t="shared" si="6"/>
        <v>1454.5833333333333</v>
      </c>
      <c r="K30">
        <f t="shared" si="5"/>
        <v>34910</v>
      </c>
      <c r="L30">
        <v>0</v>
      </c>
      <c r="M30" s="13">
        <f t="shared" si="2"/>
        <v>0</v>
      </c>
    </row>
    <row r="31" spans="1:13" x14ac:dyDescent="0.25">
      <c r="A31" s="1">
        <v>2020</v>
      </c>
      <c r="B31" t="s">
        <v>23</v>
      </c>
      <c r="C31">
        <v>573</v>
      </c>
      <c r="D31">
        <v>936</v>
      </c>
      <c r="E31">
        <f t="shared" si="0"/>
        <v>1509</v>
      </c>
      <c r="F31">
        <f t="shared" si="3"/>
        <v>25</v>
      </c>
      <c r="G31" s="4">
        <f t="shared" si="4"/>
        <v>1756.5901639344263</v>
      </c>
      <c r="H31" s="5">
        <v>0</v>
      </c>
      <c r="I31" s="5">
        <f t="shared" si="1"/>
        <v>0</v>
      </c>
      <c r="J31" s="4">
        <f t="shared" si="6"/>
        <v>1456.76</v>
      </c>
      <c r="K31">
        <f t="shared" si="5"/>
        <v>36419</v>
      </c>
      <c r="L31">
        <v>0</v>
      </c>
      <c r="M31" s="13">
        <f t="shared" si="2"/>
        <v>0</v>
      </c>
    </row>
    <row r="32" spans="1:13" x14ac:dyDescent="0.25">
      <c r="A32" s="1"/>
      <c r="B32" t="s">
        <v>11</v>
      </c>
      <c r="C32">
        <v>574</v>
      </c>
      <c r="D32">
        <v>849</v>
      </c>
      <c r="E32">
        <f t="shared" si="0"/>
        <v>1423</v>
      </c>
      <c r="F32">
        <f t="shared" si="3"/>
        <v>26</v>
      </c>
      <c r="G32" s="4">
        <f t="shared" si="4"/>
        <v>1756.5901639344263</v>
      </c>
      <c r="H32" s="5">
        <v>0</v>
      </c>
      <c r="I32" s="5">
        <f t="shared" si="1"/>
        <v>0</v>
      </c>
      <c r="J32" s="4">
        <f t="shared" si="6"/>
        <v>1455.4615384615386</v>
      </c>
      <c r="K32">
        <f t="shared" si="5"/>
        <v>37842</v>
      </c>
      <c r="L32">
        <v>0</v>
      </c>
      <c r="M32" s="13">
        <f t="shared" si="2"/>
        <v>0</v>
      </c>
    </row>
    <row r="33" spans="1:34" x14ac:dyDescent="0.25">
      <c r="A33" s="1"/>
      <c r="B33" t="s">
        <v>12</v>
      </c>
      <c r="C33">
        <v>606</v>
      </c>
      <c r="D33">
        <v>911</v>
      </c>
      <c r="E33">
        <f t="shared" si="0"/>
        <v>1517</v>
      </c>
      <c r="F33">
        <f t="shared" si="3"/>
        <v>27</v>
      </c>
      <c r="G33" s="4">
        <f t="shared" si="4"/>
        <v>1756.5901639344263</v>
      </c>
      <c r="H33" s="5">
        <v>0</v>
      </c>
      <c r="I33" s="5">
        <f t="shared" si="1"/>
        <v>0</v>
      </c>
      <c r="J33" s="4">
        <f t="shared" si="6"/>
        <v>1457.7407407407406</v>
      </c>
      <c r="K33">
        <f t="shared" si="5"/>
        <v>39359</v>
      </c>
      <c r="L33">
        <v>0</v>
      </c>
      <c r="M33" s="13">
        <f t="shared" si="2"/>
        <v>0</v>
      </c>
    </row>
    <row r="34" spans="1:34" x14ac:dyDescent="0.25">
      <c r="A34" s="1"/>
      <c r="B34" t="s">
        <v>13</v>
      </c>
      <c r="C34">
        <v>509</v>
      </c>
      <c r="D34">
        <v>719</v>
      </c>
      <c r="E34">
        <f t="shared" si="0"/>
        <v>1228</v>
      </c>
      <c r="F34">
        <f t="shared" si="3"/>
        <v>28</v>
      </c>
      <c r="G34" s="4">
        <f t="shared" si="4"/>
        <v>1756.5901639344263</v>
      </c>
      <c r="H34" s="5">
        <v>0</v>
      </c>
      <c r="I34" s="5">
        <f t="shared" si="1"/>
        <v>0</v>
      </c>
      <c r="J34" s="4">
        <f t="shared" si="6"/>
        <v>1449.5357142857142</v>
      </c>
      <c r="K34">
        <f t="shared" si="5"/>
        <v>40587</v>
      </c>
      <c r="L34">
        <v>0</v>
      </c>
      <c r="M34" s="13">
        <f t="shared" si="2"/>
        <v>0</v>
      </c>
    </row>
    <row r="35" spans="1:34" x14ac:dyDescent="0.25">
      <c r="A35" s="1"/>
      <c r="B35" t="s">
        <v>14</v>
      </c>
      <c r="C35">
        <v>650</v>
      </c>
      <c r="D35">
        <v>944</v>
      </c>
      <c r="E35">
        <f t="shared" si="0"/>
        <v>1594</v>
      </c>
      <c r="F35">
        <f t="shared" si="3"/>
        <v>29</v>
      </c>
      <c r="G35" s="4">
        <f t="shared" si="4"/>
        <v>1756.5901639344263</v>
      </c>
      <c r="H35" s="5">
        <v>0</v>
      </c>
      <c r="I35" s="5">
        <f t="shared" si="1"/>
        <v>0</v>
      </c>
      <c r="J35" s="4">
        <f t="shared" si="6"/>
        <v>1454.5172413793102</v>
      </c>
      <c r="K35">
        <f t="shared" si="5"/>
        <v>42181</v>
      </c>
      <c r="L35">
        <v>0</v>
      </c>
      <c r="M35" s="13">
        <f t="shared" si="2"/>
        <v>0</v>
      </c>
    </row>
    <row r="36" spans="1:34" x14ac:dyDescent="0.25">
      <c r="A36" s="1"/>
      <c r="B36" t="s">
        <v>15</v>
      </c>
      <c r="C36">
        <v>674</v>
      </c>
      <c r="D36">
        <v>983</v>
      </c>
      <c r="E36">
        <f t="shared" si="0"/>
        <v>1657</v>
      </c>
      <c r="F36">
        <f t="shared" si="3"/>
        <v>30</v>
      </c>
      <c r="G36" s="4">
        <f t="shared" si="4"/>
        <v>1756.5901639344263</v>
      </c>
      <c r="H36" s="5">
        <v>0</v>
      </c>
      <c r="I36" s="5">
        <f t="shared" si="1"/>
        <v>0</v>
      </c>
      <c r="J36" s="4">
        <f t="shared" si="6"/>
        <v>1461.2666666666667</v>
      </c>
      <c r="K36">
        <f t="shared" si="5"/>
        <v>43838</v>
      </c>
      <c r="L36">
        <v>0</v>
      </c>
      <c r="M36" s="13">
        <f t="shared" si="2"/>
        <v>0</v>
      </c>
    </row>
    <row r="37" spans="1:34" x14ac:dyDescent="0.25">
      <c r="A37" s="1"/>
      <c r="B37" t="s">
        <v>16</v>
      </c>
      <c r="C37">
        <v>678</v>
      </c>
      <c r="D37">
        <v>1029</v>
      </c>
      <c r="E37">
        <f t="shared" si="0"/>
        <v>1707</v>
      </c>
      <c r="F37">
        <f t="shared" si="3"/>
        <v>31</v>
      </c>
      <c r="G37" s="4">
        <f t="shared" si="4"/>
        <v>1756.5901639344263</v>
      </c>
      <c r="H37" s="5">
        <v>0</v>
      </c>
      <c r="I37" s="5">
        <f t="shared" si="1"/>
        <v>0</v>
      </c>
      <c r="J37" s="4">
        <f t="shared" si="6"/>
        <v>1469.1935483870968</v>
      </c>
      <c r="K37">
        <f t="shared" si="5"/>
        <v>45545</v>
      </c>
      <c r="L37">
        <v>0</v>
      </c>
      <c r="M37" s="13">
        <f t="shared" si="2"/>
        <v>0</v>
      </c>
    </row>
    <row r="38" spans="1:34" x14ac:dyDescent="0.25">
      <c r="A38" s="1"/>
      <c r="B38" t="s">
        <v>17</v>
      </c>
      <c r="C38">
        <v>709</v>
      </c>
      <c r="D38">
        <v>1010</v>
      </c>
      <c r="E38">
        <f t="shared" si="0"/>
        <v>1719</v>
      </c>
      <c r="F38">
        <f t="shared" si="3"/>
        <v>32</v>
      </c>
      <c r="G38" s="4">
        <f t="shared" si="4"/>
        <v>1756.5901639344263</v>
      </c>
      <c r="H38" s="5">
        <v>0</v>
      </c>
      <c r="I38" s="5">
        <f t="shared" si="1"/>
        <v>0</v>
      </c>
      <c r="J38" s="4">
        <f t="shared" si="6"/>
        <v>1477</v>
      </c>
      <c r="K38">
        <f t="shared" si="5"/>
        <v>47264</v>
      </c>
      <c r="L38">
        <v>0</v>
      </c>
      <c r="M38" s="13">
        <f t="shared" si="2"/>
        <v>0</v>
      </c>
    </row>
    <row r="39" spans="1:34" x14ac:dyDescent="0.25">
      <c r="A39" s="1"/>
      <c r="B39" t="s">
        <v>18</v>
      </c>
      <c r="C39">
        <v>686</v>
      </c>
      <c r="D39">
        <v>1008</v>
      </c>
      <c r="E39">
        <f t="shared" si="0"/>
        <v>1694</v>
      </c>
      <c r="F39">
        <f t="shared" si="3"/>
        <v>33</v>
      </c>
      <c r="G39" s="4">
        <f t="shared" si="4"/>
        <v>1756.5901639344263</v>
      </c>
      <c r="H39" s="5">
        <v>0</v>
      </c>
      <c r="I39" s="5">
        <f t="shared" si="1"/>
        <v>0</v>
      </c>
      <c r="J39" s="4">
        <f t="shared" si="6"/>
        <v>1483.5757575757575</v>
      </c>
      <c r="K39">
        <f t="shared" si="5"/>
        <v>48958</v>
      </c>
      <c r="L39">
        <v>0</v>
      </c>
      <c r="M39" s="13">
        <f t="shared" si="2"/>
        <v>0</v>
      </c>
    </row>
    <row r="40" spans="1:34" x14ac:dyDescent="0.25">
      <c r="A40" s="1"/>
      <c r="B40" t="s">
        <v>19</v>
      </c>
      <c r="C40">
        <v>685</v>
      </c>
      <c r="D40">
        <v>1054</v>
      </c>
      <c r="E40">
        <f t="shared" si="0"/>
        <v>1739</v>
      </c>
      <c r="F40">
        <f t="shared" si="3"/>
        <v>34</v>
      </c>
      <c r="G40" s="4">
        <f t="shared" si="4"/>
        <v>1756.5901639344263</v>
      </c>
      <c r="H40" s="5">
        <v>0</v>
      </c>
      <c r="I40" s="5">
        <f t="shared" si="1"/>
        <v>0</v>
      </c>
      <c r="J40" s="4">
        <f t="shared" si="6"/>
        <v>1491.0882352941176</v>
      </c>
      <c r="K40">
        <f t="shared" si="5"/>
        <v>50697</v>
      </c>
      <c r="L40">
        <v>0</v>
      </c>
      <c r="M40" s="13">
        <f t="shared" si="2"/>
        <v>0</v>
      </c>
    </row>
    <row r="41" spans="1:34" x14ac:dyDescent="0.25">
      <c r="A41" s="1"/>
      <c r="B41" t="s">
        <v>20</v>
      </c>
      <c r="C41">
        <v>607</v>
      </c>
      <c r="D41">
        <v>914</v>
      </c>
      <c r="E41">
        <f t="shared" si="0"/>
        <v>1521</v>
      </c>
      <c r="F41">
        <f t="shared" si="3"/>
        <v>35</v>
      </c>
      <c r="G41" s="4">
        <f t="shared" si="4"/>
        <v>1756.5901639344263</v>
      </c>
      <c r="H41" s="5">
        <v>0</v>
      </c>
      <c r="I41" s="5">
        <f t="shared" si="1"/>
        <v>0</v>
      </c>
      <c r="J41" s="4">
        <f t="shared" si="6"/>
        <v>1491.9428571428571</v>
      </c>
      <c r="K41">
        <f t="shared" si="5"/>
        <v>52218</v>
      </c>
      <c r="L41">
        <v>0</v>
      </c>
      <c r="M41" s="13">
        <f t="shared" si="2"/>
        <v>0</v>
      </c>
    </row>
    <row r="42" spans="1:34" x14ac:dyDescent="0.25">
      <c r="A42" s="1"/>
      <c r="B42" t="s">
        <v>21</v>
      </c>
      <c r="C42">
        <v>674</v>
      </c>
      <c r="D42">
        <v>968</v>
      </c>
      <c r="E42">
        <f t="shared" si="0"/>
        <v>1642</v>
      </c>
      <c r="F42">
        <f t="shared" si="3"/>
        <v>36</v>
      </c>
      <c r="G42" s="4">
        <f t="shared" si="4"/>
        <v>1756.5901639344263</v>
      </c>
      <c r="H42" s="5">
        <v>0</v>
      </c>
      <c r="I42" s="5">
        <f t="shared" si="1"/>
        <v>0</v>
      </c>
      <c r="J42" s="4">
        <f t="shared" si="6"/>
        <v>1496.1111111111111</v>
      </c>
      <c r="K42">
        <f t="shared" si="5"/>
        <v>53860</v>
      </c>
      <c r="L42">
        <v>0</v>
      </c>
      <c r="M42" s="13">
        <f t="shared" si="2"/>
        <v>0</v>
      </c>
    </row>
    <row r="43" spans="1:34" x14ac:dyDescent="0.25">
      <c r="A43" s="1">
        <v>2021</v>
      </c>
      <c r="B43" t="s">
        <v>24</v>
      </c>
      <c r="C43">
        <v>613</v>
      </c>
      <c r="D43">
        <v>1044</v>
      </c>
      <c r="E43">
        <f t="shared" si="0"/>
        <v>1657</v>
      </c>
      <c r="F43">
        <f t="shared" si="3"/>
        <v>37</v>
      </c>
      <c r="G43" s="4">
        <f t="shared" si="4"/>
        <v>1756.5901639344263</v>
      </c>
      <c r="H43" s="5">
        <v>0</v>
      </c>
      <c r="I43" s="5">
        <f t="shared" si="1"/>
        <v>0</v>
      </c>
      <c r="J43" s="4">
        <f t="shared" si="6"/>
        <v>1500.4594594594594</v>
      </c>
      <c r="K43">
        <f t="shared" si="5"/>
        <v>55517</v>
      </c>
      <c r="L43">
        <v>0</v>
      </c>
      <c r="M43" s="13">
        <f t="shared" si="2"/>
        <v>0</v>
      </c>
    </row>
    <row r="44" spans="1:34" x14ac:dyDescent="0.25">
      <c r="A44" s="1"/>
      <c r="B44" t="s">
        <v>11</v>
      </c>
      <c r="C44">
        <v>618</v>
      </c>
      <c r="D44">
        <v>884</v>
      </c>
      <c r="E44">
        <f t="shared" si="0"/>
        <v>1502</v>
      </c>
      <c r="F44">
        <f t="shared" si="3"/>
        <v>38</v>
      </c>
      <c r="G44" s="4">
        <f t="shared" si="4"/>
        <v>1756.5901639344263</v>
      </c>
      <c r="H44" s="5">
        <v>3762</v>
      </c>
      <c r="I44" s="5">
        <f t="shared" si="1"/>
        <v>1.254</v>
      </c>
      <c r="J44" s="4">
        <f t="shared" si="6"/>
        <v>1500.5</v>
      </c>
      <c r="K44">
        <f t="shared" si="5"/>
        <v>57019</v>
      </c>
      <c r="L44" s="5">
        <f>H44</f>
        <v>3762</v>
      </c>
      <c r="M44" s="8">
        <f t="shared" si="2"/>
        <v>7.524</v>
      </c>
    </row>
    <row r="45" spans="1:34" x14ac:dyDescent="0.25">
      <c r="A45" s="1"/>
      <c r="B45" t="s">
        <v>12</v>
      </c>
      <c r="C45">
        <v>667</v>
      </c>
      <c r="D45">
        <v>999</v>
      </c>
      <c r="E45">
        <f t="shared" si="0"/>
        <v>1666</v>
      </c>
      <c r="F45">
        <f t="shared" si="3"/>
        <v>39</v>
      </c>
      <c r="G45" s="4">
        <f t="shared" si="4"/>
        <v>1756.5901639344263</v>
      </c>
      <c r="H45" s="5">
        <v>99065</v>
      </c>
      <c r="I45" s="5">
        <f t="shared" si="1"/>
        <v>33.021666666666668</v>
      </c>
      <c r="J45" s="4">
        <f t="shared" si="6"/>
        <v>1504.7435897435898</v>
      </c>
      <c r="K45">
        <f t="shared" si="5"/>
        <v>58685</v>
      </c>
      <c r="L45" s="5">
        <f>H45-H44</f>
        <v>95303</v>
      </c>
      <c r="M45" s="8">
        <f t="shared" si="2"/>
        <v>190.60599999999999</v>
      </c>
      <c r="R45" s="11">
        <v>43466</v>
      </c>
      <c r="S45" s="11">
        <v>43831</v>
      </c>
      <c r="T45" t="s">
        <v>47</v>
      </c>
      <c r="AE45">
        <v>1410.8</v>
      </c>
      <c r="AF45">
        <v>1456.8</v>
      </c>
      <c r="AG45">
        <f>AF45-AE45</f>
        <v>46</v>
      </c>
      <c r="AH45" s="12">
        <f>AG45/AE45</f>
        <v>3.2605613836121351E-2</v>
      </c>
    </row>
    <row r="46" spans="1:34" x14ac:dyDescent="0.25">
      <c r="A46" s="1"/>
      <c r="B46" t="s">
        <v>13</v>
      </c>
      <c r="C46">
        <v>643</v>
      </c>
      <c r="D46">
        <v>1020</v>
      </c>
      <c r="E46">
        <f t="shared" si="0"/>
        <v>1663</v>
      </c>
      <c r="F46">
        <f t="shared" si="3"/>
        <v>40</v>
      </c>
      <c r="G46" s="4">
        <f t="shared" si="4"/>
        <v>1756.5901639344263</v>
      </c>
      <c r="H46" s="5">
        <v>533674</v>
      </c>
      <c r="I46" s="5">
        <f t="shared" si="1"/>
        <v>177.89133333333334</v>
      </c>
      <c r="J46" s="4">
        <f t="shared" si="6"/>
        <v>1508.7</v>
      </c>
      <c r="K46">
        <f t="shared" si="5"/>
        <v>60348</v>
      </c>
      <c r="L46" s="5">
        <f>H46-H45</f>
        <v>434609</v>
      </c>
      <c r="M46" s="8">
        <f t="shared" si="2"/>
        <v>869.21799999999996</v>
      </c>
      <c r="R46" s="11">
        <v>43831</v>
      </c>
      <c r="S46" s="11">
        <v>44228</v>
      </c>
      <c r="T46" t="s">
        <v>46</v>
      </c>
      <c r="AE46">
        <v>1456.8</v>
      </c>
      <c r="AF46">
        <v>1500.5</v>
      </c>
      <c r="AG46">
        <f>AF46-AE46</f>
        <v>43.700000000000045</v>
      </c>
      <c r="AH46" s="12">
        <f>AG46/AE46</f>
        <v>2.9997254255903383E-2</v>
      </c>
    </row>
    <row r="47" spans="1:34" x14ac:dyDescent="0.25">
      <c r="A47" s="1"/>
      <c r="B47" t="s">
        <v>14</v>
      </c>
      <c r="C47">
        <v>639</v>
      </c>
      <c r="D47">
        <v>1009</v>
      </c>
      <c r="E47">
        <f t="shared" si="0"/>
        <v>1648</v>
      </c>
      <c r="F47">
        <f t="shared" si="3"/>
        <v>41</v>
      </c>
      <c r="G47" s="4">
        <f t="shared" si="4"/>
        <v>1756.5901639344263</v>
      </c>
      <c r="H47" s="5">
        <v>1134659</v>
      </c>
      <c r="I47" s="5">
        <f t="shared" si="1"/>
        <v>378.21966666666668</v>
      </c>
      <c r="J47" s="4">
        <f t="shared" si="6"/>
        <v>1512.0975609756097</v>
      </c>
      <c r="K47">
        <f t="shared" si="5"/>
        <v>61996</v>
      </c>
      <c r="L47" s="5">
        <f>H47-H46</f>
        <v>600985</v>
      </c>
      <c r="M47" s="8">
        <f t="shared" si="2"/>
        <v>1201.97</v>
      </c>
      <c r="R47" s="11">
        <v>44228</v>
      </c>
      <c r="S47" s="11">
        <v>44593</v>
      </c>
      <c r="T47" t="s">
        <v>48</v>
      </c>
      <c r="AE47">
        <v>1500.5</v>
      </c>
      <c r="AF47">
        <v>1730.4</v>
      </c>
      <c r="AG47">
        <f>AF47-AE47</f>
        <v>229.90000000000009</v>
      </c>
      <c r="AH47" s="12">
        <f>AG47/AE47</f>
        <v>0.15321559480173283</v>
      </c>
    </row>
    <row r="48" spans="1:34" x14ac:dyDescent="0.25">
      <c r="A48" s="1"/>
      <c r="B48" t="s">
        <v>15</v>
      </c>
      <c r="C48">
        <v>702</v>
      </c>
      <c r="D48">
        <v>1102</v>
      </c>
      <c r="E48">
        <f t="shared" si="0"/>
        <v>1804</v>
      </c>
      <c r="F48">
        <f t="shared" si="3"/>
        <v>42</v>
      </c>
      <c r="G48" s="4">
        <f t="shared" si="4"/>
        <v>1756.5901639344263</v>
      </c>
      <c r="H48" s="5">
        <v>2247466</v>
      </c>
      <c r="I48" s="5">
        <f t="shared" si="1"/>
        <v>749.15533333333337</v>
      </c>
      <c r="J48" s="4">
        <f t="shared" si="6"/>
        <v>1519.047619047619</v>
      </c>
      <c r="K48">
        <f t="shared" si="5"/>
        <v>63800</v>
      </c>
      <c r="L48" s="5">
        <f>H48-H47</f>
        <v>1112807</v>
      </c>
      <c r="M48" s="8">
        <f t="shared" si="2"/>
        <v>2225.614</v>
      </c>
    </row>
    <row r="49" spans="1:34" x14ac:dyDescent="0.25">
      <c r="A49" s="1"/>
      <c r="B49" t="s">
        <v>16</v>
      </c>
      <c r="C49">
        <v>745</v>
      </c>
      <c r="D49">
        <v>1153</v>
      </c>
      <c r="E49">
        <f t="shared" si="0"/>
        <v>1898</v>
      </c>
      <c r="F49">
        <f t="shared" si="3"/>
        <v>43</v>
      </c>
      <c r="G49" s="4">
        <f t="shared" si="4"/>
        <v>1756.5901639344263</v>
      </c>
      <c r="H49" s="5">
        <v>3328746</v>
      </c>
      <c r="I49" s="5">
        <f t="shared" si="1"/>
        <v>1109.5820000000001</v>
      </c>
      <c r="J49" s="4">
        <f t="shared" si="6"/>
        <v>1527.8604651162791</v>
      </c>
      <c r="K49">
        <f t="shared" si="5"/>
        <v>65698</v>
      </c>
      <c r="L49" s="5">
        <f>H49-H48</f>
        <v>1081280</v>
      </c>
      <c r="M49" s="8">
        <f t="shared" si="2"/>
        <v>2162.56</v>
      </c>
      <c r="AH49" s="12"/>
    </row>
    <row r="50" spans="1:34" x14ac:dyDescent="0.25">
      <c r="A50" s="1"/>
      <c r="B50" t="s">
        <v>17</v>
      </c>
      <c r="C50">
        <v>849</v>
      </c>
      <c r="D50">
        <v>1576</v>
      </c>
      <c r="E50">
        <f t="shared" si="0"/>
        <v>2425</v>
      </c>
      <c r="F50">
        <f t="shared" si="3"/>
        <v>44</v>
      </c>
      <c r="G50" s="4">
        <f t="shared" si="4"/>
        <v>1756.5901639344263</v>
      </c>
      <c r="H50" s="5">
        <v>4934476</v>
      </c>
      <c r="I50" s="5">
        <f t="shared" si="1"/>
        <v>1644.8253333333334</v>
      </c>
      <c r="J50" s="4">
        <f t="shared" si="6"/>
        <v>1548.25</v>
      </c>
      <c r="K50">
        <f t="shared" si="5"/>
        <v>68123</v>
      </c>
      <c r="L50" s="5">
        <f>H50-H49</f>
        <v>1605730</v>
      </c>
      <c r="M50" s="8">
        <f t="shared" si="2"/>
        <v>3211.46</v>
      </c>
    </row>
    <row r="51" spans="1:34" x14ac:dyDescent="0.25">
      <c r="A51" s="1"/>
      <c r="B51" t="s">
        <v>18</v>
      </c>
      <c r="C51">
        <v>1066</v>
      </c>
      <c r="D51">
        <v>2757</v>
      </c>
      <c r="E51">
        <f t="shared" si="0"/>
        <v>3823</v>
      </c>
      <c r="F51">
        <f t="shared" si="3"/>
        <v>45</v>
      </c>
      <c r="G51" s="4">
        <f t="shared" si="4"/>
        <v>1756.5901639344263</v>
      </c>
      <c r="H51" s="5">
        <v>7248276</v>
      </c>
      <c r="I51" s="5">
        <f t="shared" si="1"/>
        <v>2416.0920000000001</v>
      </c>
      <c r="J51" s="4">
        <f t="shared" ref="J51:J67" si="7">K51/F51</f>
        <v>1598.8</v>
      </c>
      <c r="K51">
        <f t="shared" si="5"/>
        <v>71946</v>
      </c>
      <c r="L51" s="5">
        <f>H51-H50</f>
        <v>2313800</v>
      </c>
      <c r="M51" s="8">
        <f t="shared" si="2"/>
        <v>4627.6000000000004</v>
      </c>
    </row>
    <row r="52" spans="1:34" x14ac:dyDescent="0.25">
      <c r="A52" s="1"/>
      <c r="B52" t="s">
        <v>19</v>
      </c>
      <c r="C52">
        <v>1217</v>
      </c>
      <c r="D52">
        <v>3925</v>
      </c>
      <c r="E52">
        <f t="shared" si="0"/>
        <v>5142</v>
      </c>
      <c r="F52">
        <f t="shared" si="3"/>
        <v>46</v>
      </c>
      <c r="G52" s="4">
        <f t="shared" si="4"/>
        <v>1756.5901639344263</v>
      </c>
      <c r="H52" s="5">
        <v>9850522</v>
      </c>
      <c r="I52" s="5">
        <f t="shared" si="1"/>
        <v>3283.5073333333335</v>
      </c>
      <c r="J52" s="4">
        <f t="shared" si="7"/>
        <v>1675.8260869565217</v>
      </c>
      <c r="K52">
        <f t="shared" si="5"/>
        <v>77088</v>
      </c>
      <c r="L52" s="5">
        <f>H52-H51</f>
        <v>2602246</v>
      </c>
      <c r="M52" s="8">
        <f t="shared" si="2"/>
        <v>5204.4920000000002</v>
      </c>
    </row>
    <row r="53" spans="1:34" x14ac:dyDescent="0.25">
      <c r="A53" s="1"/>
      <c r="B53" t="s">
        <v>20</v>
      </c>
      <c r="C53">
        <v>818</v>
      </c>
      <c r="D53">
        <v>2223</v>
      </c>
      <c r="E53">
        <f t="shared" si="0"/>
        <v>3041</v>
      </c>
      <c r="F53">
        <f t="shared" si="3"/>
        <v>47</v>
      </c>
      <c r="G53" s="4">
        <f t="shared" si="4"/>
        <v>1756.5901639344263</v>
      </c>
      <c r="H53" s="5">
        <v>10681153</v>
      </c>
      <c r="I53" s="5">
        <f t="shared" si="1"/>
        <v>3560.3843333333334</v>
      </c>
      <c r="J53" s="4">
        <f t="shared" si="7"/>
        <v>1704.872340425532</v>
      </c>
      <c r="K53">
        <f t="shared" si="5"/>
        <v>80129</v>
      </c>
      <c r="L53" s="5">
        <f>H53-H52</f>
        <v>830631</v>
      </c>
      <c r="M53" s="8">
        <f t="shared" si="2"/>
        <v>1661.2619999999999</v>
      </c>
    </row>
    <row r="54" spans="1:34" x14ac:dyDescent="0.25">
      <c r="A54" s="1"/>
      <c r="B54" t="s">
        <v>21</v>
      </c>
      <c r="C54">
        <v>713</v>
      </c>
      <c r="D54">
        <v>1472</v>
      </c>
      <c r="E54">
        <f t="shared" si="0"/>
        <v>2185</v>
      </c>
      <c r="F54">
        <f t="shared" si="3"/>
        <v>48</v>
      </c>
      <c r="G54" s="4">
        <f t="shared" si="4"/>
        <v>1756.5901639344263</v>
      </c>
      <c r="H54" s="5">
        <v>11312029</v>
      </c>
      <c r="I54" s="5">
        <f t="shared" si="1"/>
        <v>3770.6763333333333</v>
      </c>
      <c r="J54" s="4">
        <f t="shared" si="7"/>
        <v>1714.875</v>
      </c>
      <c r="K54">
        <f t="shared" si="5"/>
        <v>82314</v>
      </c>
      <c r="L54" s="5">
        <f>H54-H53</f>
        <v>630876</v>
      </c>
      <c r="M54" s="8">
        <f t="shared" si="2"/>
        <v>1261.752</v>
      </c>
    </row>
    <row r="55" spans="1:34" x14ac:dyDescent="0.25">
      <c r="A55" s="1">
        <v>2022</v>
      </c>
      <c r="B55" t="s">
        <v>25</v>
      </c>
      <c r="C55">
        <v>723</v>
      </c>
      <c r="D55">
        <v>1499</v>
      </c>
      <c r="E55">
        <f t="shared" si="0"/>
        <v>2222</v>
      </c>
      <c r="F55">
        <f t="shared" si="3"/>
        <v>49</v>
      </c>
      <c r="G55" s="4">
        <f t="shared" si="4"/>
        <v>1756.5901639344263</v>
      </c>
      <c r="H55" s="5">
        <v>13101350</v>
      </c>
      <c r="I55" s="5">
        <f t="shared" si="1"/>
        <v>4367.1166666666668</v>
      </c>
      <c r="J55" s="4">
        <f t="shared" si="7"/>
        <v>1725.2244897959183</v>
      </c>
      <c r="K55">
        <f t="shared" si="5"/>
        <v>84536</v>
      </c>
      <c r="L55" s="5">
        <f>H55-H54</f>
        <v>1789321</v>
      </c>
      <c r="M55" s="8">
        <f t="shared" si="2"/>
        <v>3578.6419999999998</v>
      </c>
    </row>
    <row r="56" spans="1:34" x14ac:dyDescent="0.25">
      <c r="A56" s="1"/>
      <c r="B56" t="s">
        <v>11</v>
      </c>
      <c r="C56">
        <v>594</v>
      </c>
      <c r="D56">
        <v>1389</v>
      </c>
      <c r="E56">
        <f t="shared" si="0"/>
        <v>1983</v>
      </c>
      <c r="F56">
        <f t="shared" si="3"/>
        <v>50</v>
      </c>
      <c r="G56" s="4">
        <f t="shared" si="4"/>
        <v>1756.5901639344263</v>
      </c>
      <c r="H56" s="5">
        <v>14293590</v>
      </c>
      <c r="I56" s="5">
        <f t="shared" si="1"/>
        <v>4764.53</v>
      </c>
      <c r="J56" s="4">
        <f t="shared" si="7"/>
        <v>1730.38</v>
      </c>
      <c r="K56">
        <f t="shared" si="5"/>
        <v>86519</v>
      </c>
      <c r="L56" s="5">
        <f>H56-H55</f>
        <v>1192240</v>
      </c>
      <c r="M56" s="8">
        <f t="shared" si="2"/>
        <v>2384.48</v>
      </c>
    </row>
    <row r="57" spans="1:34" x14ac:dyDescent="0.25">
      <c r="A57" s="1"/>
      <c r="B57" t="s">
        <v>12</v>
      </c>
      <c r="C57">
        <v>796</v>
      </c>
      <c r="D57">
        <v>1792</v>
      </c>
      <c r="E57">
        <f t="shared" si="0"/>
        <v>2588</v>
      </c>
      <c r="F57">
        <f t="shared" si="3"/>
        <v>51</v>
      </c>
      <c r="G57" s="4">
        <f t="shared" si="4"/>
        <v>1756.5901639344263</v>
      </c>
      <c r="H57" s="5">
        <v>14879325</v>
      </c>
      <c r="I57" s="5">
        <f t="shared" si="1"/>
        <v>4959.7749999999996</v>
      </c>
      <c r="J57" s="4">
        <f t="shared" si="7"/>
        <v>1747.1960784313726</v>
      </c>
      <c r="K57">
        <f t="shared" si="5"/>
        <v>89107</v>
      </c>
      <c r="L57" s="5">
        <f>H57-H56</f>
        <v>585735</v>
      </c>
      <c r="M57" s="8">
        <f t="shared" si="2"/>
        <v>1171.47</v>
      </c>
    </row>
    <row r="58" spans="1:34" x14ac:dyDescent="0.25">
      <c r="A58" s="1"/>
      <c r="B58" t="s">
        <v>13</v>
      </c>
      <c r="C58">
        <v>735</v>
      </c>
      <c r="D58">
        <v>1448</v>
      </c>
      <c r="E58">
        <f t="shared" si="0"/>
        <v>2183</v>
      </c>
      <c r="F58">
        <f t="shared" si="3"/>
        <v>52</v>
      </c>
      <c r="G58" s="4">
        <f t="shared" si="4"/>
        <v>1756.5901639344263</v>
      </c>
      <c r="H58" s="5">
        <v>15184513</v>
      </c>
      <c r="I58" s="5">
        <f t="shared" si="1"/>
        <v>5061.5043333333333</v>
      </c>
      <c r="J58" s="4">
        <f t="shared" si="7"/>
        <v>1755.5769230769231</v>
      </c>
      <c r="K58">
        <f t="shared" si="5"/>
        <v>91290</v>
      </c>
      <c r="L58" s="5">
        <f>H58-H57</f>
        <v>305188</v>
      </c>
      <c r="M58" s="8">
        <f t="shared" si="2"/>
        <v>610.37599999999998</v>
      </c>
    </row>
    <row r="59" spans="1:34" x14ac:dyDescent="0.25">
      <c r="A59" s="1"/>
      <c r="B59" t="s">
        <v>14</v>
      </c>
      <c r="C59">
        <v>628</v>
      </c>
      <c r="D59">
        <v>1298</v>
      </c>
      <c r="E59">
        <f t="shared" si="0"/>
        <v>1926</v>
      </c>
      <c r="F59">
        <f t="shared" si="3"/>
        <v>53</v>
      </c>
      <c r="G59" s="4">
        <f t="shared" si="4"/>
        <v>1756.5901639344263</v>
      </c>
      <c r="H59" s="5">
        <v>15540321</v>
      </c>
      <c r="I59" s="5">
        <f t="shared" si="1"/>
        <v>5180.107</v>
      </c>
      <c r="J59" s="4">
        <f t="shared" si="7"/>
        <v>1758.7924528301887</v>
      </c>
      <c r="K59">
        <f t="shared" si="5"/>
        <v>93216</v>
      </c>
      <c r="L59" s="5">
        <f>H59-H58</f>
        <v>355808</v>
      </c>
      <c r="M59" s="8">
        <f t="shared" si="2"/>
        <v>711.61599999999999</v>
      </c>
    </row>
    <row r="60" spans="1:34" x14ac:dyDescent="0.25">
      <c r="A60" s="1"/>
      <c r="B60" t="s">
        <v>15</v>
      </c>
      <c r="C60">
        <v>634</v>
      </c>
      <c r="D60">
        <v>1165</v>
      </c>
      <c r="E60">
        <f t="shared" si="0"/>
        <v>1799</v>
      </c>
      <c r="F60">
        <f t="shared" si="3"/>
        <v>54</v>
      </c>
      <c r="G60" s="4">
        <f t="shared" si="4"/>
        <v>1756.5901639344263</v>
      </c>
      <c r="H60" s="5">
        <v>15809437</v>
      </c>
      <c r="I60" s="5">
        <f t="shared" si="1"/>
        <v>5269.8123333333333</v>
      </c>
      <c r="J60" s="4">
        <f t="shared" si="7"/>
        <v>1759.537037037037</v>
      </c>
      <c r="K60">
        <f t="shared" si="5"/>
        <v>95015</v>
      </c>
      <c r="L60" s="5">
        <f>H60-H59</f>
        <v>269116</v>
      </c>
      <c r="M60" s="8">
        <f t="shared" si="2"/>
        <v>538.23199999999997</v>
      </c>
    </row>
    <row r="61" spans="1:34" x14ac:dyDescent="0.25">
      <c r="A61" s="1"/>
      <c r="B61" t="s">
        <v>16</v>
      </c>
      <c r="C61">
        <v>600</v>
      </c>
      <c r="D61">
        <v>1151</v>
      </c>
      <c r="E61">
        <f t="shared" si="0"/>
        <v>1751</v>
      </c>
      <c r="F61">
        <f t="shared" si="3"/>
        <v>55</v>
      </c>
      <c r="G61" s="4">
        <f t="shared" si="4"/>
        <v>1756.5901639344263</v>
      </c>
      <c r="H61" s="5">
        <v>16287697</v>
      </c>
      <c r="I61" s="5">
        <f t="shared" si="1"/>
        <v>5429.2323333333334</v>
      </c>
      <c r="J61" s="4">
        <f t="shared" si="7"/>
        <v>1759.3818181818183</v>
      </c>
      <c r="K61">
        <f t="shared" si="5"/>
        <v>96766</v>
      </c>
      <c r="L61" s="5">
        <f>H61-H60</f>
        <v>478260</v>
      </c>
      <c r="M61" s="8">
        <f t="shared" si="2"/>
        <v>956.52</v>
      </c>
    </row>
    <row r="62" spans="1:34" x14ac:dyDescent="0.25">
      <c r="A62" s="1"/>
      <c r="B62" t="s">
        <v>17</v>
      </c>
      <c r="C62">
        <v>597</v>
      </c>
      <c r="D62">
        <v>1179</v>
      </c>
      <c r="E62">
        <f t="shared" si="0"/>
        <v>1776</v>
      </c>
      <c r="F62">
        <f t="shared" si="3"/>
        <v>56</v>
      </c>
      <c r="G62" s="4">
        <f t="shared" si="4"/>
        <v>1756.5901639344263</v>
      </c>
      <c r="H62" s="5">
        <v>16499549</v>
      </c>
      <c r="I62" s="5">
        <f t="shared" si="1"/>
        <v>5499.849666666667</v>
      </c>
      <c r="J62" s="4">
        <f t="shared" si="7"/>
        <v>1759.6785714285713</v>
      </c>
      <c r="K62">
        <f t="shared" si="5"/>
        <v>98542</v>
      </c>
      <c r="L62" s="5">
        <f>H62-H61</f>
        <v>211852</v>
      </c>
      <c r="M62" s="8">
        <f t="shared" si="2"/>
        <v>423.70400000000001</v>
      </c>
    </row>
    <row r="63" spans="1:34" x14ac:dyDescent="0.25">
      <c r="A63" s="1"/>
      <c r="B63" t="s">
        <v>18</v>
      </c>
      <c r="C63">
        <v>617</v>
      </c>
      <c r="D63">
        <v>1103</v>
      </c>
      <c r="E63">
        <f t="shared" si="0"/>
        <v>1720</v>
      </c>
      <c r="F63">
        <f t="shared" si="3"/>
        <v>57</v>
      </c>
      <c r="G63" s="4">
        <f t="shared" si="4"/>
        <v>1756.5901639344263</v>
      </c>
      <c r="H63" s="5">
        <v>16570721</v>
      </c>
      <c r="I63" s="5">
        <f t="shared" si="1"/>
        <v>5523.5736666666662</v>
      </c>
      <c r="J63" s="4">
        <f t="shared" si="7"/>
        <v>1758.9824561403509</v>
      </c>
      <c r="K63">
        <f t="shared" si="5"/>
        <v>100262</v>
      </c>
      <c r="L63" s="5">
        <f>H63-H62</f>
        <v>71172</v>
      </c>
      <c r="M63" s="8">
        <f t="shared" si="2"/>
        <v>142.34399999999999</v>
      </c>
    </row>
    <row r="64" spans="1:34" x14ac:dyDescent="0.25">
      <c r="A64" s="1"/>
      <c r="B64" t="s">
        <v>19</v>
      </c>
      <c r="C64">
        <v>607</v>
      </c>
      <c r="D64">
        <v>1209</v>
      </c>
      <c r="E64">
        <f t="shared" si="0"/>
        <v>1816</v>
      </c>
      <c r="F64">
        <f t="shared" si="3"/>
        <v>58</v>
      </c>
      <c r="G64" s="4">
        <f t="shared" si="4"/>
        <v>1756.5901639344263</v>
      </c>
      <c r="H64" s="5">
        <v>16639907</v>
      </c>
      <c r="I64" s="5">
        <f t="shared" si="1"/>
        <v>5546.635666666667</v>
      </c>
      <c r="J64" s="4">
        <f t="shared" si="7"/>
        <v>1759.9655172413793</v>
      </c>
      <c r="K64">
        <f t="shared" si="5"/>
        <v>102078</v>
      </c>
      <c r="L64" s="5">
        <f>H64-H63</f>
        <v>69186</v>
      </c>
      <c r="M64" s="8">
        <f t="shared" si="2"/>
        <v>138.37200000000001</v>
      </c>
    </row>
    <row r="65" spans="1:13" x14ac:dyDescent="0.25">
      <c r="A65" s="1"/>
      <c r="B65" t="s">
        <v>20</v>
      </c>
      <c r="C65">
        <v>564</v>
      </c>
      <c r="D65">
        <v>1119</v>
      </c>
      <c r="E65">
        <f t="shared" si="0"/>
        <v>1683</v>
      </c>
      <c r="F65">
        <f t="shared" si="3"/>
        <v>59</v>
      </c>
      <c r="G65" s="4">
        <f t="shared" si="4"/>
        <v>1756.5901639344263</v>
      </c>
      <c r="H65" s="5">
        <v>16722480</v>
      </c>
      <c r="I65" s="5">
        <f t="shared" si="1"/>
        <v>5574.16</v>
      </c>
      <c r="J65" s="4">
        <f t="shared" si="7"/>
        <v>1758.6610169491526</v>
      </c>
      <c r="K65">
        <f t="shared" si="5"/>
        <v>103761</v>
      </c>
      <c r="L65" s="5">
        <f>H65-H64</f>
        <v>82573</v>
      </c>
      <c r="M65" s="8">
        <f t="shared" si="2"/>
        <v>165.14599999999999</v>
      </c>
    </row>
    <row r="66" spans="1:13" x14ac:dyDescent="0.25">
      <c r="A66" s="1"/>
      <c r="B66" t="s">
        <v>21</v>
      </c>
      <c r="C66">
        <v>546</v>
      </c>
      <c r="D66">
        <v>1044</v>
      </c>
      <c r="E66">
        <f t="shared" si="0"/>
        <v>1590</v>
      </c>
      <c r="F66">
        <f t="shared" si="3"/>
        <v>60</v>
      </c>
      <c r="G66" s="4">
        <f t="shared" si="4"/>
        <v>1756.5901639344263</v>
      </c>
      <c r="H66" s="5">
        <v>16786487</v>
      </c>
      <c r="I66" s="5">
        <f t="shared" si="1"/>
        <v>5595.4956666666667</v>
      </c>
      <c r="J66" s="4">
        <f t="shared" si="7"/>
        <v>1755.85</v>
      </c>
      <c r="K66">
        <f t="shared" si="5"/>
        <v>105351</v>
      </c>
      <c r="L66" s="5">
        <f>H66-H65</f>
        <v>64007</v>
      </c>
      <c r="M66" s="8">
        <f t="shared" si="2"/>
        <v>128.01400000000001</v>
      </c>
    </row>
    <row r="67" spans="1:13" x14ac:dyDescent="0.25">
      <c r="A67" s="1">
        <v>2023</v>
      </c>
      <c r="B67" t="s">
        <v>26</v>
      </c>
      <c r="C67">
        <v>563</v>
      </c>
      <c r="D67">
        <v>1238</v>
      </c>
      <c r="E67">
        <f t="shared" si="0"/>
        <v>1801</v>
      </c>
      <c r="F67">
        <f t="shared" si="3"/>
        <v>61</v>
      </c>
      <c r="G67" s="4">
        <f t="shared" si="4"/>
        <v>1756.5901639344263</v>
      </c>
      <c r="H67" s="5">
        <v>16823139</v>
      </c>
      <c r="I67" s="5">
        <f t="shared" si="1"/>
        <v>5607.7129999999997</v>
      </c>
      <c r="J67" s="4">
        <f t="shared" si="7"/>
        <v>1756.5901639344263</v>
      </c>
      <c r="K67">
        <f t="shared" si="5"/>
        <v>107152</v>
      </c>
      <c r="L67" s="5">
        <f>H67-H66</f>
        <v>36652</v>
      </c>
      <c r="M67" s="8">
        <f t="shared" si="2"/>
        <v>73.304000000000002</v>
      </c>
    </row>
    <row r="68" spans="1:13" x14ac:dyDescent="0.25">
      <c r="E68" t="s">
        <v>36</v>
      </c>
      <c r="L68" s="5"/>
    </row>
    <row r="69" spans="1:13" x14ac:dyDescent="0.25">
      <c r="E69">
        <f>SUM(E7:E67)</f>
        <v>107152</v>
      </c>
    </row>
    <row r="71" spans="1:13" x14ac:dyDescent="0.25">
      <c r="B71" t="s">
        <v>44</v>
      </c>
      <c r="C71" s="6" t="s">
        <v>42</v>
      </c>
    </row>
    <row r="72" spans="1:13" x14ac:dyDescent="0.25">
      <c r="B72" t="s">
        <v>44</v>
      </c>
      <c r="C72" s="6" t="s">
        <v>43</v>
      </c>
    </row>
    <row r="73" spans="1:13" x14ac:dyDescent="0.25">
      <c r="B73" t="s">
        <v>44</v>
      </c>
      <c r="C73" s="6" t="s">
        <v>45</v>
      </c>
    </row>
  </sheetData>
  <sheetProtection selectLockedCells="1" selectUnlockedCells="1"/>
  <hyperlinks>
    <hyperlink ref="H6" r:id="rId1" xr:uid="{00000000-0004-0000-0200-000000000000}"/>
    <hyperlink ref="C71" r:id="rId2" xr:uid="{00000000-0004-0000-0200-000001000000}"/>
    <hyperlink ref="C72" r:id="rId3" xr:uid="{00000000-0004-0000-0200-000002000000}"/>
    <hyperlink ref="C73" r:id="rId4" xr:uid="{00000000-0004-0000-0200-000003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73"/>
  <sheetViews>
    <sheetView topLeftCell="D1" zoomScale="95" zoomScaleNormal="95" workbookViewId="0">
      <selection activeCell="I6" sqref="I6"/>
    </sheetView>
  </sheetViews>
  <sheetFormatPr defaultColWidth="11.44140625" defaultRowHeight="13.2" x14ac:dyDescent="0.25"/>
  <cols>
    <col min="2" max="2" width="13.33203125" customWidth="1"/>
    <col min="3" max="3" width="31.5546875" customWidth="1"/>
    <col min="4" max="4" width="33.44140625" customWidth="1"/>
    <col min="6" max="6" width="3.109375" bestFit="1" customWidth="1"/>
    <col min="7" max="7" width="0" hidden="1" customWidth="1"/>
    <col min="8" max="8" width="9.5546875" style="5" bestFit="1" customWidth="1"/>
    <col min="9" max="9" width="12.21875" style="5" customWidth="1"/>
    <col min="11" max="11" width="7.33203125" bestFit="1" customWidth="1"/>
    <col min="12" max="12" width="18.5546875" bestFit="1" customWidth="1"/>
    <col min="13" max="13" width="23.5546875" style="13" customWidth="1"/>
  </cols>
  <sheetData>
    <row r="1" spans="1:13" x14ac:dyDescent="0.25">
      <c r="A1" s="1" t="s">
        <v>0</v>
      </c>
      <c r="I1" s="8" t="s">
        <v>38</v>
      </c>
    </row>
    <row r="2" spans="1:13" x14ac:dyDescent="0.25">
      <c r="A2" s="1"/>
      <c r="I2" s="8" t="s">
        <v>37</v>
      </c>
    </row>
    <row r="3" spans="1:13" x14ac:dyDescent="0.25">
      <c r="A3" s="1" t="s">
        <v>29</v>
      </c>
      <c r="I3" s="10">
        <v>6000</v>
      </c>
      <c r="M3" s="8">
        <f>I3</f>
        <v>6000</v>
      </c>
    </row>
    <row r="4" spans="1:13" x14ac:dyDescent="0.25">
      <c r="A4" s="1"/>
      <c r="C4" t="s">
        <v>2</v>
      </c>
      <c r="I4" s="8">
        <f>H67/I3</f>
        <v>2803.8564999999999</v>
      </c>
      <c r="M4" s="8">
        <f>L52/M3</f>
        <v>433.70766666666668</v>
      </c>
    </row>
    <row r="5" spans="1:13" x14ac:dyDescent="0.25">
      <c r="A5" s="1" t="s">
        <v>3</v>
      </c>
      <c r="B5" t="s">
        <v>4</v>
      </c>
      <c r="C5" t="s">
        <v>5</v>
      </c>
      <c r="D5" t="s">
        <v>6</v>
      </c>
      <c r="E5" s="2" t="s">
        <v>7</v>
      </c>
      <c r="I5" s="8">
        <f>((INT(I4/1000)+1)*1000)</f>
        <v>3000</v>
      </c>
      <c r="M5" s="8">
        <f>((INT(M4/1000)+1)*1000)*0.5</f>
        <v>500</v>
      </c>
    </row>
    <row r="6" spans="1:13" x14ac:dyDescent="0.25">
      <c r="C6" t="s">
        <v>8</v>
      </c>
      <c r="D6" t="s">
        <v>9</v>
      </c>
      <c r="E6" t="s">
        <v>49</v>
      </c>
      <c r="G6" t="s">
        <v>35</v>
      </c>
      <c r="H6" s="7" t="s">
        <v>37</v>
      </c>
      <c r="I6" s="7" t="s">
        <v>54</v>
      </c>
      <c r="J6" t="s">
        <v>51</v>
      </c>
      <c r="K6" t="s">
        <v>36</v>
      </c>
      <c r="L6" t="s">
        <v>52</v>
      </c>
      <c r="M6" s="13" t="s">
        <v>53</v>
      </c>
    </row>
    <row r="7" spans="1:13" x14ac:dyDescent="0.25">
      <c r="A7" s="1">
        <v>2018</v>
      </c>
      <c r="B7" t="s">
        <v>10</v>
      </c>
      <c r="C7">
        <v>745</v>
      </c>
      <c r="D7">
        <v>838</v>
      </c>
      <c r="E7">
        <f t="shared" ref="E7:E67" si="0">C7+D7</f>
        <v>1583</v>
      </c>
      <c r="F7">
        <f>1</f>
        <v>1</v>
      </c>
      <c r="G7" s="4">
        <f>E69/F67</f>
        <v>2337.6065573770493</v>
      </c>
      <c r="H7" s="5">
        <v>0</v>
      </c>
      <c r="I7" s="5">
        <f>H7/$I$5</f>
        <v>0</v>
      </c>
      <c r="J7" s="4"/>
      <c r="K7">
        <f>E7</f>
        <v>1583</v>
      </c>
      <c r="L7">
        <v>0</v>
      </c>
      <c r="M7" s="13">
        <f>L7/$M$5</f>
        <v>0</v>
      </c>
    </row>
    <row r="8" spans="1:13" x14ac:dyDescent="0.25">
      <c r="A8" s="1"/>
      <c r="B8" t="s">
        <v>11</v>
      </c>
      <c r="C8">
        <v>805</v>
      </c>
      <c r="D8">
        <v>877</v>
      </c>
      <c r="E8">
        <f t="shared" si="0"/>
        <v>1682</v>
      </c>
      <c r="F8">
        <f>F7+1</f>
        <v>2</v>
      </c>
      <c r="G8" s="4">
        <f>G7</f>
        <v>2337.6065573770493</v>
      </c>
      <c r="H8" s="5">
        <v>0</v>
      </c>
      <c r="I8" s="5">
        <f t="shared" ref="I8:I67" si="1">H8/$I$5</f>
        <v>0</v>
      </c>
      <c r="J8" s="4"/>
      <c r="K8">
        <f>K7+E8</f>
        <v>3265</v>
      </c>
      <c r="L8">
        <v>0</v>
      </c>
      <c r="M8" s="13">
        <f t="shared" ref="M8:M67" si="2">L8/$M$5</f>
        <v>0</v>
      </c>
    </row>
    <row r="9" spans="1:13" x14ac:dyDescent="0.25">
      <c r="A9" s="1"/>
      <c r="B9" t="s">
        <v>12</v>
      </c>
      <c r="C9">
        <v>948</v>
      </c>
      <c r="D9">
        <v>929</v>
      </c>
      <c r="E9">
        <f t="shared" si="0"/>
        <v>1877</v>
      </c>
      <c r="F9">
        <f t="shared" ref="F9:F67" si="3">F8+1</f>
        <v>3</v>
      </c>
      <c r="G9" s="4">
        <f t="shared" ref="G9:G67" si="4">G8</f>
        <v>2337.6065573770493</v>
      </c>
      <c r="H9" s="5">
        <v>0</v>
      </c>
      <c r="I9" s="5">
        <f t="shared" si="1"/>
        <v>0</v>
      </c>
      <c r="J9" s="4"/>
      <c r="K9">
        <f t="shared" ref="K9:K67" si="5">K8+E9</f>
        <v>5142</v>
      </c>
      <c r="L9">
        <v>0</v>
      </c>
      <c r="M9" s="13">
        <f t="shared" si="2"/>
        <v>0</v>
      </c>
    </row>
    <row r="10" spans="1:13" x14ac:dyDescent="0.25">
      <c r="A10" s="1"/>
      <c r="B10" t="s">
        <v>13</v>
      </c>
      <c r="C10">
        <v>848</v>
      </c>
      <c r="D10">
        <v>998</v>
      </c>
      <c r="E10">
        <f t="shared" si="0"/>
        <v>1846</v>
      </c>
      <c r="F10">
        <f t="shared" si="3"/>
        <v>4</v>
      </c>
      <c r="G10" s="4">
        <f t="shared" si="4"/>
        <v>2337.6065573770493</v>
      </c>
      <c r="H10" s="5">
        <v>0</v>
      </c>
      <c r="I10" s="5">
        <f t="shared" si="1"/>
        <v>0</v>
      </c>
      <c r="J10" s="4"/>
      <c r="K10">
        <f t="shared" si="5"/>
        <v>6988</v>
      </c>
      <c r="L10">
        <v>0</v>
      </c>
      <c r="M10" s="13">
        <f t="shared" si="2"/>
        <v>0</v>
      </c>
    </row>
    <row r="11" spans="1:13" x14ac:dyDescent="0.25">
      <c r="A11" s="1"/>
      <c r="B11" t="s">
        <v>14</v>
      </c>
      <c r="C11">
        <v>924</v>
      </c>
      <c r="D11">
        <v>1178</v>
      </c>
      <c r="E11">
        <f t="shared" si="0"/>
        <v>2102</v>
      </c>
      <c r="F11">
        <f t="shared" si="3"/>
        <v>5</v>
      </c>
      <c r="G11" s="4">
        <f t="shared" si="4"/>
        <v>2337.6065573770493</v>
      </c>
      <c r="H11" s="5">
        <v>0</v>
      </c>
      <c r="I11" s="5">
        <f t="shared" si="1"/>
        <v>0</v>
      </c>
      <c r="J11" s="4"/>
      <c r="K11">
        <f t="shared" si="5"/>
        <v>9090</v>
      </c>
      <c r="L11">
        <v>0</v>
      </c>
      <c r="M11" s="13">
        <f t="shared" si="2"/>
        <v>0</v>
      </c>
    </row>
    <row r="12" spans="1:13" x14ac:dyDescent="0.25">
      <c r="A12" s="1"/>
      <c r="B12" t="s">
        <v>15</v>
      </c>
      <c r="C12">
        <v>888</v>
      </c>
      <c r="D12">
        <v>1051</v>
      </c>
      <c r="E12">
        <f t="shared" si="0"/>
        <v>1939</v>
      </c>
      <c r="F12">
        <f t="shared" si="3"/>
        <v>6</v>
      </c>
      <c r="G12" s="4">
        <f t="shared" si="4"/>
        <v>2337.6065573770493</v>
      </c>
      <c r="H12" s="5">
        <v>0</v>
      </c>
      <c r="I12" s="5">
        <f t="shared" si="1"/>
        <v>0</v>
      </c>
      <c r="J12" s="4"/>
      <c r="K12">
        <f t="shared" si="5"/>
        <v>11029</v>
      </c>
      <c r="L12">
        <v>0</v>
      </c>
      <c r="M12" s="13">
        <f t="shared" si="2"/>
        <v>0</v>
      </c>
    </row>
    <row r="13" spans="1:13" x14ac:dyDescent="0.25">
      <c r="A13" s="1"/>
      <c r="B13" t="s">
        <v>16</v>
      </c>
      <c r="C13">
        <v>877</v>
      </c>
      <c r="D13">
        <v>1218</v>
      </c>
      <c r="E13">
        <f t="shared" si="0"/>
        <v>2095</v>
      </c>
      <c r="F13">
        <f t="shared" si="3"/>
        <v>7</v>
      </c>
      <c r="G13" s="4">
        <f t="shared" si="4"/>
        <v>2337.6065573770493</v>
      </c>
      <c r="H13" s="5">
        <v>0</v>
      </c>
      <c r="I13" s="5">
        <f t="shared" si="1"/>
        <v>0</v>
      </c>
      <c r="J13" s="4"/>
      <c r="K13">
        <f t="shared" si="5"/>
        <v>13124</v>
      </c>
      <c r="L13">
        <v>0</v>
      </c>
      <c r="M13" s="13">
        <f t="shared" si="2"/>
        <v>0</v>
      </c>
    </row>
    <row r="14" spans="1:13" x14ac:dyDescent="0.25">
      <c r="A14" s="1"/>
      <c r="B14" t="s">
        <v>17</v>
      </c>
      <c r="C14">
        <v>931</v>
      </c>
      <c r="D14">
        <v>1201</v>
      </c>
      <c r="E14">
        <f t="shared" si="0"/>
        <v>2132</v>
      </c>
      <c r="F14">
        <f t="shared" si="3"/>
        <v>8</v>
      </c>
      <c r="G14" s="4">
        <f t="shared" si="4"/>
        <v>2337.6065573770493</v>
      </c>
      <c r="H14" s="5">
        <v>0</v>
      </c>
      <c r="I14" s="5">
        <f t="shared" si="1"/>
        <v>0</v>
      </c>
      <c r="J14" s="4"/>
      <c r="K14">
        <f t="shared" si="5"/>
        <v>15256</v>
      </c>
      <c r="L14">
        <v>0</v>
      </c>
      <c r="M14" s="13">
        <f t="shared" si="2"/>
        <v>0</v>
      </c>
    </row>
    <row r="15" spans="1:13" x14ac:dyDescent="0.25">
      <c r="A15" s="1"/>
      <c r="B15" t="s">
        <v>18</v>
      </c>
      <c r="C15">
        <v>816</v>
      </c>
      <c r="D15">
        <v>1148</v>
      </c>
      <c r="E15">
        <f t="shared" si="0"/>
        <v>1964</v>
      </c>
      <c r="F15">
        <f t="shared" si="3"/>
        <v>9</v>
      </c>
      <c r="G15" s="4">
        <f t="shared" si="4"/>
        <v>2337.6065573770493</v>
      </c>
      <c r="H15" s="5">
        <v>0</v>
      </c>
      <c r="I15" s="5">
        <f t="shared" si="1"/>
        <v>0</v>
      </c>
      <c r="J15" s="4"/>
      <c r="K15">
        <f t="shared" si="5"/>
        <v>17220</v>
      </c>
      <c r="L15">
        <v>0</v>
      </c>
      <c r="M15" s="13">
        <f t="shared" si="2"/>
        <v>0</v>
      </c>
    </row>
    <row r="16" spans="1:13" x14ac:dyDescent="0.25">
      <c r="A16" s="1"/>
      <c r="B16" t="s">
        <v>19</v>
      </c>
      <c r="C16">
        <v>886</v>
      </c>
      <c r="D16">
        <v>1121</v>
      </c>
      <c r="E16">
        <f t="shared" si="0"/>
        <v>2007</v>
      </c>
      <c r="F16">
        <f t="shared" si="3"/>
        <v>10</v>
      </c>
      <c r="G16" s="4">
        <f t="shared" si="4"/>
        <v>2337.6065573770493</v>
      </c>
      <c r="H16" s="5">
        <v>0</v>
      </c>
      <c r="I16" s="5">
        <f t="shared" si="1"/>
        <v>0</v>
      </c>
      <c r="J16" s="4"/>
      <c r="K16">
        <f t="shared" si="5"/>
        <v>19227</v>
      </c>
      <c r="L16">
        <v>0</v>
      </c>
      <c r="M16" s="13">
        <f t="shared" si="2"/>
        <v>0</v>
      </c>
    </row>
    <row r="17" spans="1:13" x14ac:dyDescent="0.25">
      <c r="A17" s="1"/>
      <c r="B17" t="s">
        <v>20</v>
      </c>
      <c r="C17">
        <v>847</v>
      </c>
      <c r="D17">
        <v>1099</v>
      </c>
      <c r="E17">
        <f t="shared" si="0"/>
        <v>1946</v>
      </c>
      <c r="F17">
        <f t="shared" si="3"/>
        <v>11</v>
      </c>
      <c r="G17" s="4">
        <f t="shared" si="4"/>
        <v>2337.6065573770493</v>
      </c>
      <c r="H17" s="5">
        <v>0</v>
      </c>
      <c r="I17" s="5">
        <f t="shared" si="1"/>
        <v>0</v>
      </c>
      <c r="J17" s="4"/>
      <c r="K17">
        <f t="shared" si="5"/>
        <v>21173</v>
      </c>
      <c r="L17">
        <v>0</v>
      </c>
      <c r="M17" s="13">
        <f t="shared" si="2"/>
        <v>0</v>
      </c>
    </row>
    <row r="18" spans="1:13" x14ac:dyDescent="0.25">
      <c r="A18" s="1"/>
      <c r="B18" t="s">
        <v>21</v>
      </c>
      <c r="C18">
        <v>855</v>
      </c>
      <c r="D18">
        <v>1172</v>
      </c>
      <c r="E18">
        <f t="shared" si="0"/>
        <v>2027</v>
      </c>
      <c r="F18">
        <f t="shared" si="3"/>
        <v>12</v>
      </c>
      <c r="G18" s="4">
        <f t="shared" si="4"/>
        <v>2337.6065573770493</v>
      </c>
      <c r="H18" s="5">
        <v>0</v>
      </c>
      <c r="I18" s="5">
        <f t="shared" si="1"/>
        <v>0</v>
      </c>
      <c r="J18" s="4"/>
      <c r="K18">
        <f t="shared" si="5"/>
        <v>23200</v>
      </c>
      <c r="L18">
        <v>0</v>
      </c>
      <c r="M18" s="13">
        <f t="shared" si="2"/>
        <v>0</v>
      </c>
    </row>
    <row r="19" spans="1:13" x14ac:dyDescent="0.25">
      <c r="A19" s="1">
        <v>2019</v>
      </c>
      <c r="B19" t="s">
        <v>22</v>
      </c>
      <c r="C19">
        <v>856</v>
      </c>
      <c r="D19">
        <v>1186</v>
      </c>
      <c r="E19">
        <f t="shared" si="0"/>
        <v>2042</v>
      </c>
      <c r="F19">
        <f t="shared" si="3"/>
        <v>13</v>
      </c>
      <c r="G19" s="4">
        <f t="shared" si="4"/>
        <v>2337.6065573770493</v>
      </c>
      <c r="H19" s="5">
        <v>0</v>
      </c>
      <c r="I19" s="5">
        <f t="shared" si="1"/>
        <v>0</v>
      </c>
      <c r="J19" s="4">
        <f t="shared" ref="J19:J30" si="6">K19/F19</f>
        <v>1941.6923076923076</v>
      </c>
      <c r="K19">
        <f t="shared" si="5"/>
        <v>25242</v>
      </c>
      <c r="L19">
        <v>0</v>
      </c>
      <c r="M19" s="13">
        <f t="shared" si="2"/>
        <v>0</v>
      </c>
    </row>
    <row r="20" spans="1:13" x14ac:dyDescent="0.25">
      <c r="A20" s="1"/>
      <c r="B20" t="s">
        <v>11</v>
      </c>
      <c r="C20">
        <v>775</v>
      </c>
      <c r="D20">
        <v>1087</v>
      </c>
      <c r="E20">
        <f t="shared" si="0"/>
        <v>1862</v>
      </c>
      <c r="F20">
        <f t="shared" si="3"/>
        <v>14</v>
      </c>
      <c r="G20" s="4">
        <f t="shared" si="4"/>
        <v>2337.6065573770493</v>
      </c>
      <c r="H20" s="5">
        <v>0</v>
      </c>
      <c r="I20" s="5">
        <f t="shared" si="1"/>
        <v>0</v>
      </c>
      <c r="J20" s="4">
        <f t="shared" si="6"/>
        <v>1936</v>
      </c>
      <c r="K20">
        <f t="shared" si="5"/>
        <v>27104</v>
      </c>
      <c r="L20">
        <v>0</v>
      </c>
      <c r="M20" s="13">
        <f t="shared" si="2"/>
        <v>0</v>
      </c>
    </row>
    <row r="21" spans="1:13" x14ac:dyDescent="0.25">
      <c r="A21" s="1"/>
      <c r="B21" t="s">
        <v>12</v>
      </c>
      <c r="C21">
        <v>907</v>
      </c>
      <c r="D21">
        <v>1314</v>
      </c>
      <c r="E21">
        <f t="shared" si="0"/>
        <v>2221</v>
      </c>
      <c r="F21">
        <f t="shared" si="3"/>
        <v>15</v>
      </c>
      <c r="G21" s="4">
        <f t="shared" si="4"/>
        <v>2337.6065573770493</v>
      </c>
      <c r="H21" s="5">
        <v>0</v>
      </c>
      <c r="I21" s="5">
        <f t="shared" si="1"/>
        <v>0</v>
      </c>
      <c r="J21" s="4">
        <f t="shared" si="6"/>
        <v>1955</v>
      </c>
      <c r="K21">
        <f t="shared" si="5"/>
        <v>29325</v>
      </c>
      <c r="L21">
        <v>0</v>
      </c>
      <c r="M21" s="13">
        <f t="shared" si="2"/>
        <v>0</v>
      </c>
    </row>
    <row r="22" spans="1:13" x14ac:dyDescent="0.25">
      <c r="A22" s="1"/>
      <c r="B22" t="s">
        <v>13</v>
      </c>
      <c r="C22">
        <v>884</v>
      </c>
      <c r="D22">
        <v>1234</v>
      </c>
      <c r="E22">
        <f t="shared" si="0"/>
        <v>2118</v>
      </c>
      <c r="F22">
        <f t="shared" si="3"/>
        <v>16</v>
      </c>
      <c r="G22" s="4">
        <f t="shared" si="4"/>
        <v>2337.6065573770493</v>
      </c>
      <c r="H22" s="5">
        <v>0</v>
      </c>
      <c r="I22" s="5">
        <f t="shared" si="1"/>
        <v>0</v>
      </c>
      <c r="J22" s="4">
        <f t="shared" si="6"/>
        <v>1965.1875</v>
      </c>
      <c r="K22">
        <f t="shared" si="5"/>
        <v>31443</v>
      </c>
      <c r="L22">
        <v>0</v>
      </c>
      <c r="M22" s="13">
        <f t="shared" si="2"/>
        <v>0</v>
      </c>
    </row>
    <row r="23" spans="1:13" x14ac:dyDescent="0.25">
      <c r="A23" s="1"/>
      <c r="B23" t="s">
        <v>14</v>
      </c>
      <c r="C23">
        <v>852</v>
      </c>
      <c r="D23">
        <v>1219</v>
      </c>
      <c r="E23">
        <f t="shared" si="0"/>
        <v>2071</v>
      </c>
      <c r="F23">
        <f t="shared" si="3"/>
        <v>17</v>
      </c>
      <c r="G23" s="4">
        <f t="shared" si="4"/>
        <v>2337.6065573770493</v>
      </c>
      <c r="H23" s="5">
        <v>0</v>
      </c>
      <c r="I23" s="5">
        <f t="shared" si="1"/>
        <v>0</v>
      </c>
      <c r="J23" s="4">
        <f t="shared" si="6"/>
        <v>1971.4117647058824</v>
      </c>
      <c r="K23">
        <f t="shared" si="5"/>
        <v>33514</v>
      </c>
      <c r="L23">
        <v>0</v>
      </c>
      <c r="M23" s="13">
        <f t="shared" si="2"/>
        <v>0</v>
      </c>
    </row>
    <row r="24" spans="1:13" x14ac:dyDescent="0.25">
      <c r="A24" s="1"/>
      <c r="B24" t="s">
        <v>15</v>
      </c>
      <c r="C24">
        <v>843</v>
      </c>
      <c r="D24">
        <v>1170</v>
      </c>
      <c r="E24">
        <f t="shared" si="0"/>
        <v>2013</v>
      </c>
      <c r="F24">
        <f t="shared" si="3"/>
        <v>18</v>
      </c>
      <c r="G24" s="4">
        <f t="shared" si="4"/>
        <v>2337.6065573770493</v>
      </c>
      <c r="H24" s="5">
        <v>0</v>
      </c>
      <c r="I24" s="5">
        <f t="shared" si="1"/>
        <v>0</v>
      </c>
      <c r="J24" s="4">
        <f t="shared" si="6"/>
        <v>1973.7222222222222</v>
      </c>
      <c r="K24">
        <f t="shared" si="5"/>
        <v>35527</v>
      </c>
      <c r="L24">
        <v>0</v>
      </c>
      <c r="M24" s="13">
        <f t="shared" si="2"/>
        <v>0</v>
      </c>
    </row>
    <row r="25" spans="1:13" x14ac:dyDescent="0.25">
      <c r="A25" s="1"/>
      <c r="B25" t="s">
        <v>16</v>
      </c>
      <c r="C25">
        <v>867</v>
      </c>
      <c r="D25">
        <v>1234</v>
      </c>
      <c r="E25">
        <f t="shared" si="0"/>
        <v>2101</v>
      </c>
      <c r="F25">
        <f t="shared" si="3"/>
        <v>19</v>
      </c>
      <c r="G25" s="4">
        <f t="shared" si="4"/>
        <v>2337.6065573770493</v>
      </c>
      <c r="H25" s="5">
        <v>0</v>
      </c>
      <c r="I25" s="5">
        <f t="shared" si="1"/>
        <v>0</v>
      </c>
      <c r="J25" s="4">
        <f t="shared" si="6"/>
        <v>1980.421052631579</v>
      </c>
      <c r="K25">
        <f t="shared" si="5"/>
        <v>37628</v>
      </c>
      <c r="L25">
        <v>0</v>
      </c>
      <c r="M25" s="13">
        <f t="shared" si="2"/>
        <v>0</v>
      </c>
    </row>
    <row r="26" spans="1:13" x14ac:dyDescent="0.25">
      <c r="A26" s="1"/>
      <c r="B26" t="s">
        <v>17</v>
      </c>
      <c r="C26">
        <v>899</v>
      </c>
      <c r="D26">
        <v>1237</v>
      </c>
      <c r="E26">
        <f t="shared" si="0"/>
        <v>2136</v>
      </c>
      <c r="F26">
        <f t="shared" si="3"/>
        <v>20</v>
      </c>
      <c r="G26" s="4">
        <f t="shared" si="4"/>
        <v>2337.6065573770493</v>
      </c>
      <c r="H26" s="5">
        <v>0</v>
      </c>
      <c r="I26" s="5">
        <f t="shared" si="1"/>
        <v>0</v>
      </c>
      <c r="J26" s="4">
        <f t="shared" si="6"/>
        <v>1988.2</v>
      </c>
      <c r="K26">
        <f t="shared" si="5"/>
        <v>39764</v>
      </c>
      <c r="L26">
        <v>0</v>
      </c>
      <c r="M26" s="13">
        <f t="shared" si="2"/>
        <v>0</v>
      </c>
    </row>
    <row r="27" spans="1:13" x14ac:dyDescent="0.25">
      <c r="A27" s="1"/>
      <c r="B27" t="s">
        <v>18</v>
      </c>
      <c r="C27">
        <v>905</v>
      </c>
      <c r="D27">
        <v>1248</v>
      </c>
      <c r="E27">
        <f t="shared" si="0"/>
        <v>2153</v>
      </c>
      <c r="F27">
        <f t="shared" si="3"/>
        <v>21</v>
      </c>
      <c r="G27" s="4">
        <f t="shared" si="4"/>
        <v>2337.6065573770493</v>
      </c>
      <c r="H27" s="5">
        <v>0</v>
      </c>
      <c r="I27" s="5">
        <f t="shared" si="1"/>
        <v>0</v>
      </c>
      <c r="J27" s="4">
        <f t="shared" si="6"/>
        <v>1996.047619047619</v>
      </c>
      <c r="K27">
        <f t="shared" si="5"/>
        <v>41917</v>
      </c>
      <c r="L27">
        <v>0</v>
      </c>
      <c r="M27" s="13">
        <f t="shared" si="2"/>
        <v>0</v>
      </c>
    </row>
    <row r="28" spans="1:13" x14ac:dyDescent="0.25">
      <c r="A28" s="1"/>
      <c r="B28" t="s">
        <v>19</v>
      </c>
      <c r="C28">
        <v>906</v>
      </c>
      <c r="D28">
        <v>1265</v>
      </c>
      <c r="E28">
        <f t="shared" si="0"/>
        <v>2171</v>
      </c>
      <c r="F28">
        <f t="shared" si="3"/>
        <v>22</v>
      </c>
      <c r="G28" s="4">
        <f t="shared" si="4"/>
        <v>2337.6065573770493</v>
      </c>
      <c r="H28" s="5">
        <v>0</v>
      </c>
      <c r="I28" s="5">
        <f t="shared" si="1"/>
        <v>0</v>
      </c>
      <c r="J28" s="4">
        <f t="shared" si="6"/>
        <v>2004</v>
      </c>
      <c r="K28">
        <f t="shared" si="5"/>
        <v>44088</v>
      </c>
      <c r="L28">
        <v>0</v>
      </c>
      <c r="M28" s="13">
        <f t="shared" si="2"/>
        <v>0</v>
      </c>
    </row>
    <row r="29" spans="1:13" x14ac:dyDescent="0.25">
      <c r="A29" s="1"/>
      <c r="B29" t="s">
        <v>20</v>
      </c>
      <c r="C29">
        <v>778</v>
      </c>
      <c r="D29">
        <v>1105</v>
      </c>
      <c r="E29">
        <f t="shared" si="0"/>
        <v>1883</v>
      </c>
      <c r="F29">
        <f t="shared" si="3"/>
        <v>23</v>
      </c>
      <c r="G29" s="4">
        <f t="shared" si="4"/>
        <v>2337.6065573770493</v>
      </c>
      <c r="H29" s="5">
        <v>0</v>
      </c>
      <c r="I29" s="5">
        <f t="shared" si="1"/>
        <v>0</v>
      </c>
      <c r="J29" s="4">
        <f t="shared" si="6"/>
        <v>1998.7391304347825</v>
      </c>
      <c r="K29">
        <f t="shared" si="5"/>
        <v>45971</v>
      </c>
      <c r="L29">
        <v>0</v>
      </c>
      <c r="M29" s="13">
        <f t="shared" si="2"/>
        <v>0</v>
      </c>
    </row>
    <row r="30" spans="1:13" x14ac:dyDescent="0.25">
      <c r="A30" s="1"/>
      <c r="B30" t="s">
        <v>21</v>
      </c>
      <c r="C30">
        <v>852</v>
      </c>
      <c r="D30">
        <v>1124</v>
      </c>
      <c r="E30">
        <f t="shared" si="0"/>
        <v>1976</v>
      </c>
      <c r="F30">
        <f t="shared" si="3"/>
        <v>24</v>
      </c>
      <c r="G30" s="4">
        <f t="shared" si="4"/>
        <v>2337.6065573770493</v>
      </c>
      <c r="H30" s="5">
        <v>0</v>
      </c>
      <c r="I30" s="5">
        <f t="shared" si="1"/>
        <v>0</v>
      </c>
      <c r="J30" s="4">
        <f t="shared" si="6"/>
        <v>1997.7916666666667</v>
      </c>
      <c r="K30">
        <f t="shared" si="5"/>
        <v>47947</v>
      </c>
      <c r="L30">
        <v>0</v>
      </c>
      <c r="M30" s="13">
        <f t="shared" si="2"/>
        <v>0</v>
      </c>
    </row>
    <row r="31" spans="1:13" x14ac:dyDescent="0.25">
      <c r="A31" s="1">
        <v>2020</v>
      </c>
      <c r="B31" t="s">
        <v>23</v>
      </c>
      <c r="C31">
        <v>869</v>
      </c>
      <c r="D31">
        <v>1288</v>
      </c>
      <c r="E31">
        <f t="shared" si="0"/>
        <v>2157</v>
      </c>
      <c r="F31">
        <f t="shared" si="3"/>
        <v>25</v>
      </c>
      <c r="G31" s="4">
        <f t="shared" si="4"/>
        <v>2337.6065573770493</v>
      </c>
      <c r="H31" s="5">
        <v>0</v>
      </c>
      <c r="I31" s="5">
        <f t="shared" si="1"/>
        <v>0</v>
      </c>
      <c r="J31" s="4">
        <f t="shared" ref="J31:J67" si="7">K31/F31</f>
        <v>2004.16</v>
      </c>
      <c r="K31">
        <f t="shared" si="5"/>
        <v>50104</v>
      </c>
      <c r="L31">
        <v>0</v>
      </c>
      <c r="M31" s="13">
        <f t="shared" si="2"/>
        <v>0</v>
      </c>
    </row>
    <row r="32" spans="1:13" x14ac:dyDescent="0.25">
      <c r="A32" s="1"/>
      <c r="B32" t="s">
        <v>11</v>
      </c>
      <c r="C32">
        <v>830</v>
      </c>
      <c r="D32">
        <v>1121</v>
      </c>
      <c r="E32">
        <f t="shared" si="0"/>
        <v>1951</v>
      </c>
      <c r="F32">
        <f t="shared" si="3"/>
        <v>26</v>
      </c>
      <c r="G32" s="4">
        <f t="shared" si="4"/>
        <v>2337.6065573770493</v>
      </c>
      <c r="H32" s="5">
        <v>0</v>
      </c>
      <c r="I32" s="5">
        <f t="shared" si="1"/>
        <v>0</v>
      </c>
      <c r="J32" s="4">
        <f t="shared" si="7"/>
        <v>2002.1153846153845</v>
      </c>
      <c r="K32">
        <f t="shared" si="5"/>
        <v>52055</v>
      </c>
      <c r="L32">
        <v>0</v>
      </c>
      <c r="M32" s="13">
        <f t="shared" si="2"/>
        <v>0</v>
      </c>
    </row>
    <row r="33" spans="1:36" x14ac:dyDescent="0.25">
      <c r="A33" s="1"/>
      <c r="B33" t="s">
        <v>12</v>
      </c>
      <c r="C33">
        <v>853</v>
      </c>
      <c r="D33">
        <v>1201</v>
      </c>
      <c r="E33">
        <f t="shared" si="0"/>
        <v>2054</v>
      </c>
      <c r="F33">
        <f t="shared" si="3"/>
        <v>27</v>
      </c>
      <c r="G33" s="4">
        <f t="shared" si="4"/>
        <v>2337.6065573770493</v>
      </c>
      <c r="H33" s="5">
        <v>0</v>
      </c>
      <c r="I33" s="5">
        <f t="shared" si="1"/>
        <v>0</v>
      </c>
      <c r="J33" s="4">
        <f t="shared" si="7"/>
        <v>2004.037037037037</v>
      </c>
      <c r="K33">
        <f t="shared" si="5"/>
        <v>54109</v>
      </c>
      <c r="L33">
        <v>0</v>
      </c>
      <c r="M33" s="13">
        <f t="shared" si="2"/>
        <v>0</v>
      </c>
    </row>
    <row r="34" spans="1:36" x14ac:dyDescent="0.25">
      <c r="A34" s="1"/>
      <c r="B34" t="s">
        <v>13</v>
      </c>
      <c r="C34">
        <v>769</v>
      </c>
      <c r="D34">
        <v>1075</v>
      </c>
      <c r="E34">
        <f t="shared" si="0"/>
        <v>1844</v>
      </c>
      <c r="F34">
        <f t="shared" si="3"/>
        <v>28</v>
      </c>
      <c r="G34" s="4">
        <f t="shared" si="4"/>
        <v>2337.6065573770493</v>
      </c>
      <c r="H34" s="5">
        <v>0</v>
      </c>
      <c r="I34" s="5">
        <f t="shared" si="1"/>
        <v>0</v>
      </c>
      <c r="J34" s="4">
        <f t="shared" si="7"/>
        <v>1998.3214285714287</v>
      </c>
      <c r="K34">
        <f t="shared" si="5"/>
        <v>55953</v>
      </c>
      <c r="L34">
        <v>0</v>
      </c>
      <c r="M34" s="13">
        <f t="shared" si="2"/>
        <v>0</v>
      </c>
    </row>
    <row r="35" spans="1:36" x14ac:dyDescent="0.25">
      <c r="A35" s="1"/>
      <c r="B35" t="s">
        <v>14</v>
      </c>
      <c r="C35">
        <v>868</v>
      </c>
      <c r="D35">
        <v>1172</v>
      </c>
      <c r="E35">
        <f t="shared" si="0"/>
        <v>2040</v>
      </c>
      <c r="F35">
        <f t="shared" si="3"/>
        <v>29</v>
      </c>
      <c r="G35" s="4">
        <f t="shared" si="4"/>
        <v>2337.6065573770493</v>
      </c>
      <c r="H35" s="5">
        <v>0</v>
      </c>
      <c r="I35" s="5">
        <f t="shared" si="1"/>
        <v>0</v>
      </c>
      <c r="J35" s="4">
        <f t="shared" si="7"/>
        <v>1999.7586206896551</v>
      </c>
      <c r="K35">
        <f t="shared" si="5"/>
        <v>57993</v>
      </c>
      <c r="L35">
        <v>0</v>
      </c>
      <c r="M35" s="13">
        <f t="shared" si="2"/>
        <v>0</v>
      </c>
    </row>
    <row r="36" spans="1:36" x14ac:dyDescent="0.25">
      <c r="A36" s="1"/>
      <c r="B36" t="s">
        <v>15</v>
      </c>
      <c r="C36">
        <v>973</v>
      </c>
      <c r="D36">
        <v>1307</v>
      </c>
      <c r="E36">
        <f t="shared" si="0"/>
        <v>2280</v>
      </c>
      <c r="F36">
        <f t="shared" si="3"/>
        <v>30</v>
      </c>
      <c r="G36" s="4">
        <f t="shared" si="4"/>
        <v>2337.6065573770493</v>
      </c>
      <c r="H36" s="5">
        <v>0</v>
      </c>
      <c r="I36" s="5">
        <f t="shared" si="1"/>
        <v>0</v>
      </c>
      <c r="J36" s="4">
        <f t="shared" si="7"/>
        <v>2009.1</v>
      </c>
      <c r="K36">
        <f t="shared" si="5"/>
        <v>60273</v>
      </c>
      <c r="L36">
        <v>0</v>
      </c>
      <c r="M36" s="13">
        <f t="shared" si="2"/>
        <v>0</v>
      </c>
    </row>
    <row r="37" spans="1:36" x14ac:dyDescent="0.25">
      <c r="A37" s="1"/>
      <c r="B37" t="s">
        <v>16</v>
      </c>
      <c r="C37">
        <v>889</v>
      </c>
      <c r="D37">
        <v>1230</v>
      </c>
      <c r="E37">
        <f t="shared" si="0"/>
        <v>2119</v>
      </c>
      <c r="F37">
        <f t="shared" si="3"/>
        <v>31</v>
      </c>
      <c r="G37" s="4">
        <f t="shared" si="4"/>
        <v>2337.6065573770493</v>
      </c>
      <c r="H37" s="5">
        <v>0</v>
      </c>
      <c r="I37" s="5">
        <f t="shared" si="1"/>
        <v>0</v>
      </c>
      <c r="J37" s="4">
        <f t="shared" si="7"/>
        <v>2012.6451612903227</v>
      </c>
      <c r="K37">
        <f t="shared" si="5"/>
        <v>62392</v>
      </c>
      <c r="L37">
        <v>0</v>
      </c>
      <c r="M37" s="13">
        <f t="shared" si="2"/>
        <v>0</v>
      </c>
    </row>
    <row r="38" spans="1:36" x14ac:dyDescent="0.25">
      <c r="A38" s="1"/>
      <c r="B38" t="s">
        <v>17</v>
      </c>
      <c r="C38">
        <v>917</v>
      </c>
      <c r="D38">
        <v>1246</v>
      </c>
      <c r="E38">
        <f t="shared" si="0"/>
        <v>2163</v>
      </c>
      <c r="F38">
        <f t="shared" si="3"/>
        <v>32</v>
      </c>
      <c r="G38" s="4">
        <f t="shared" si="4"/>
        <v>2337.6065573770493</v>
      </c>
      <c r="H38" s="5">
        <v>0</v>
      </c>
      <c r="I38" s="5">
        <f t="shared" si="1"/>
        <v>0</v>
      </c>
      <c r="J38" s="4">
        <f t="shared" si="7"/>
        <v>2017.34375</v>
      </c>
      <c r="K38">
        <f t="shared" si="5"/>
        <v>64555</v>
      </c>
      <c r="L38">
        <v>0</v>
      </c>
      <c r="M38" s="13">
        <f t="shared" si="2"/>
        <v>0</v>
      </c>
    </row>
    <row r="39" spans="1:36" x14ac:dyDescent="0.25">
      <c r="A39" s="1"/>
      <c r="B39" t="s">
        <v>18</v>
      </c>
      <c r="C39">
        <v>956</v>
      </c>
      <c r="D39">
        <v>1281</v>
      </c>
      <c r="E39">
        <f t="shared" si="0"/>
        <v>2237</v>
      </c>
      <c r="F39">
        <f t="shared" si="3"/>
        <v>33</v>
      </c>
      <c r="G39" s="4">
        <f t="shared" si="4"/>
        <v>2337.6065573770493</v>
      </c>
      <c r="H39" s="5">
        <v>0</v>
      </c>
      <c r="I39" s="5">
        <f t="shared" si="1"/>
        <v>0</v>
      </c>
      <c r="J39" s="4">
        <f t="shared" si="7"/>
        <v>2024</v>
      </c>
      <c r="K39">
        <f t="shared" si="5"/>
        <v>66792</v>
      </c>
      <c r="L39">
        <v>0</v>
      </c>
      <c r="M39" s="13">
        <f t="shared" si="2"/>
        <v>0</v>
      </c>
    </row>
    <row r="40" spans="1:36" x14ac:dyDescent="0.25">
      <c r="A40" s="1"/>
      <c r="B40" t="s">
        <v>19</v>
      </c>
      <c r="C40">
        <v>1044</v>
      </c>
      <c r="D40">
        <v>1390</v>
      </c>
      <c r="E40">
        <f t="shared" si="0"/>
        <v>2434</v>
      </c>
      <c r="F40">
        <f t="shared" si="3"/>
        <v>34</v>
      </c>
      <c r="G40" s="4">
        <f t="shared" si="4"/>
        <v>2337.6065573770493</v>
      </c>
      <c r="H40" s="5">
        <v>0</v>
      </c>
      <c r="I40" s="5">
        <f t="shared" si="1"/>
        <v>0</v>
      </c>
      <c r="J40" s="4">
        <f t="shared" si="7"/>
        <v>2036.0588235294117</v>
      </c>
      <c r="K40">
        <f t="shared" si="5"/>
        <v>69226</v>
      </c>
      <c r="L40">
        <v>0</v>
      </c>
      <c r="M40" s="13">
        <f t="shared" si="2"/>
        <v>0</v>
      </c>
    </row>
    <row r="41" spans="1:36" x14ac:dyDescent="0.25">
      <c r="A41" s="1"/>
      <c r="B41" t="s">
        <v>20</v>
      </c>
      <c r="C41">
        <v>891</v>
      </c>
      <c r="D41">
        <v>1200</v>
      </c>
      <c r="E41">
        <f t="shared" si="0"/>
        <v>2091</v>
      </c>
      <c r="F41">
        <f t="shared" si="3"/>
        <v>35</v>
      </c>
      <c r="G41" s="4">
        <f t="shared" si="4"/>
        <v>2337.6065573770493</v>
      </c>
      <c r="H41" s="5">
        <v>0</v>
      </c>
      <c r="I41" s="5">
        <f t="shared" si="1"/>
        <v>0</v>
      </c>
      <c r="J41" s="4">
        <f t="shared" si="7"/>
        <v>2037.6285714285714</v>
      </c>
      <c r="K41">
        <f t="shared" si="5"/>
        <v>71317</v>
      </c>
      <c r="L41">
        <v>0</v>
      </c>
      <c r="M41" s="13">
        <f t="shared" si="2"/>
        <v>0</v>
      </c>
    </row>
    <row r="42" spans="1:36" x14ac:dyDescent="0.25">
      <c r="A42" s="1"/>
      <c r="B42" t="s">
        <v>21</v>
      </c>
      <c r="C42">
        <v>921</v>
      </c>
      <c r="D42">
        <v>1257</v>
      </c>
      <c r="E42">
        <f t="shared" si="0"/>
        <v>2178</v>
      </c>
      <c r="F42">
        <f t="shared" si="3"/>
        <v>36</v>
      </c>
      <c r="G42" s="4">
        <f t="shared" si="4"/>
        <v>2337.6065573770493</v>
      </c>
      <c r="H42" s="5">
        <v>0</v>
      </c>
      <c r="I42" s="5">
        <f t="shared" si="1"/>
        <v>0</v>
      </c>
      <c r="J42" s="4">
        <f t="shared" si="7"/>
        <v>2041.5277777777778</v>
      </c>
      <c r="K42">
        <f t="shared" si="5"/>
        <v>73495</v>
      </c>
      <c r="L42">
        <v>0</v>
      </c>
      <c r="M42" s="13">
        <f t="shared" si="2"/>
        <v>0</v>
      </c>
    </row>
    <row r="43" spans="1:36" x14ac:dyDescent="0.25">
      <c r="A43" s="1">
        <v>2021</v>
      </c>
      <c r="B43" t="s">
        <v>24</v>
      </c>
      <c r="C43">
        <v>869</v>
      </c>
      <c r="D43">
        <v>1289</v>
      </c>
      <c r="E43">
        <f t="shared" si="0"/>
        <v>2158</v>
      </c>
      <c r="F43">
        <f t="shared" si="3"/>
        <v>37</v>
      </c>
      <c r="G43" s="4">
        <f t="shared" si="4"/>
        <v>2337.6065573770493</v>
      </c>
      <c r="H43" s="5">
        <v>0</v>
      </c>
      <c r="I43" s="5">
        <f t="shared" si="1"/>
        <v>0</v>
      </c>
      <c r="J43" s="4">
        <f t="shared" si="7"/>
        <v>2044.6756756756756</v>
      </c>
      <c r="K43">
        <f t="shared" si="5"/>
        <v>75653</v>
      </c>
      <c r="L43">
        <v>0</v>
      </c>
      <c r="M43" s="13">
        <f t="shared" si="2"/>
        <v>0</v>
      </c>
    </row>
    <row r="44" spans="1:36" x14ac:dyDescent="0.25">
      <c r="A44" s="1"/>
      <c r="B44" t="s">
        <v>11</v>
      </c>
      <c r="C44">
        <v>907</v>
      </c>
      <c r="D44">
        <v>1201</v>
      </c>
      <c r="E44">
        <f t="shared" si="0"/>
        <v>2108</v>
      </c>
      <c r="F44">
        <f t="shared" si="3"/>
        <v>38</v>
      </c>
      <c r="G44" s="4">
        <f t="shared" si="4"/>
        <v>2337.6065573770493</v>
      </c>
      <c r="H44" s="5">
        <v>3762</v>
      </c>
      <c r="I44" s="5">
        <f t="shared" si="1"/>
        <v>1.254</v>
      </c>
      <c r="J44" s="4">
        <f t="shared" si="7"/>
        <v>2046.3421052631579</v>
      </c>
      <c r="K44">
        <f t="shared" si="5"/>
        <v>77761</v>
      </c>
      <c r="L44" s="5">
        <f>H44</f>
        <v>3762</v>
      </c>
      <c r="M44" s="13">
        <f t="shared" si="2"/>
        <v>7.524</v>
      </c>
    </row>
    <row r="45" spans="1:36" x14ac:dyDescent="0.25">
      <c r="A45" s="1"/>
      <c r="B45" t="s">
        <v>12</v>
      </c>
      <c r="C45">
        <v>917</v>
      </c>
      <c r="D45">
        <v>1251</v>
      </c>
      <c r="E45">
        <f t="shared" si="0"/>
        <v>2168</v>
      </c>
      <c r="F45">
        <f t="shared" si="3"/>
        <v>39</v>
      </c>
      <c r="G45" s="4">
        <f t="shared" si="4"/>
        <v>2337.6065573770493</v>
      </c>
      <c r="H45" s="5">
        <v>99065</v>
      </c>
      <c r="I45" s="5">
        <f t="shared" si="1"/>
        <v>33.021666666666668</v>
      </c>
      <c r="J45" s="4">
        <f t="shared" si="7"/>
        <v>2049.4615384615386</v>
      </c>
      <c r="K45">
        <f t="shared" si="5"/>
        <v>79929</v>
      </c>
      <c r="L45" s="5">
        <f>H45-H44</f>
        <v>95303</v>
      </c>
      <c r="M45" s="13">
        <f t="shared" si="2"/>
        <v>190.60599999999999</v>
      </c>
      <c r="T45" s="11">
        <v>43466</v>
      </c>
      <c r="U45" s="11">
        <v>43831</v>
      </c>
      <c r="V45" t="s">
        <v>47</v>
      </c>
      <c r="AG45">
        <v>1941.7</v>
      </c>
      <c r="AH45">
        <v>2004.2</v>
      </c>
      <c r="AI45">
        <f>AH45-AG45</f>
        <v>62.5</v>
      </c>
      <c r="AJ45" s="12">
        <f>AI45/AG45</f>
        <v>3.218828861307102E-2</v>
      </c>
    </row>
    <row r="46" spans="1:36" x14ac:dyDescent="0.25">
      <c r="A46" s="1"/>
      <c r="B46" t="s">
        <v>13</v>
      </c>
      <c r="C46">
        <v>872</v>
      </c>
      <c r="D46">
        <v>1283</v>
      </c>
      <c r="E46">
        <f t="shared" si="0"/>
        <v>2155</v>
      </c>
      <c r="F46">
        <f t="shared" si="3"/>
        <v>40</v>
      </c>
      <c r="G46" s="4">
        <f t="shared" si="4"/>
        <v>2337.6065573770493</v>
      </c>
      <c r="H46" s="5">
        <v>533674</v>
      </c>
      <c r="I46" s="5">
        <f t="shared" si="1"/>
        <v>177.89133333333334</v>
      </c>
      <c r="J46" s="4">
        <f t="shared" si="7"/>
        <v>2052.1</v>
      </c>
      <c r="K46">
        <f t="shared" si="5"/>
        <v>82084</v>
      </c>
      <c r="L46" s="5">
        <f>H46-H45</f>
        <v>434609</v>
      </c>
      <c r="M46" s="13">
        <f t="shared" si="2"/>
        <v>869.21799999999996</v>
      </c>
      <c r="T46" s="11">
        <v>43831</v>
      </c>
      <c r="U46" s="11">
        <v>44228</v>
      </c>
      <c r="V46" t="s">
        <v>46</v>
      </c>
      <c r="AG46">
        <v>2004.2</v>
      </c>
      <c r="AH46">
        <v>2046.3</v>
      </c>
      <c r="AI46">
        <f>AH46-AG46</f>
        <v>42.099999999999909</v>
      </c>
      <c r="AJ46" s="12">
        <f>AI46/AG46</f>
        <v>2.1005887635964428E-2</v>
      </c>
    </row>
    <row r="47" spans="1:36" x14ac:dyDescent="0.25">
      <c r="A47" s="1"/>
      <c r="B47" t="s">
        <v>14</v>
      </c>
      <c r="C47">
        <v>923</v>
      </c>
      <c r="D47">
        <v>1387</v>
      </c>
      <c r="E47">
        <f t="shared" si="0"/>
        <v>2310</v>
      </c>
      <c r="F47">
        <f t="shared" si="3"/>
        <v>41</v>
      </c>
      <c r="G47" s="4">
        <f t="shared" si="4"/>
        <v>2337.6065573770493</v>
      </c>
      <c r="H47" s="5">
        <v>1134659</v>
      </c>
      <c r="I47" s="5">
        <f t="shared" si="1"/>
        <v>378.21966666666668</v>
      </c>
      <c r="J47" s="4">
        <f t="shared" si="7"/>
        <v>2058.3902439024391</v>
      </c>
      <c r="K47">
        <f t="shared" si="5"/>
        <v>84394</v>
      </c>
      <c r="L47" s="5">
        <f>H47-H46</f>
        <v>600985</v>
      </c>
      <c r="M47" s="13">
        <f t="shared" si="2"/>
        <v>1201.97</v>
      </c>
      <c r="T47" s="11">
        <v>44228</v>
      </c>
      <c r="U47" s="11">
        <v>44593</v>
      </c>
      <c r="V47" t="s">
        <v>48</v>
      </c>
      <c r="AG47">
        <v>2046.3</v>
      </c>
      <c r="AH47">
        <v>2286.3000000000002</v>
      </c>
      <c r="AI47">
        <f>AH47-AG47</f>
        <v>240.00000000000023</v>
      </c>
      <c r="AJ47" s="12">
        <f>AI47/AG47</f>
        <v>0.11728485559302167</v>
      </c>
    </row>
    <row r="48" spans="1:36" x14ac:dyDescent="0.25">
      <c r="A48" s="1"/>
      <c r="B48" t="s">
        <v>15</v>
      </c>
      <c r="C48">
        <v>965</v>
      </c>
      <c r="D48">
        <v>1525</v>
      </c>
      <c r="E48">
        <f t="shared" si="0"/>
        <v>2490</v>
      </c>
      <c r="F48">
        <f t="shared" si="3"/>
        <v>42</v>
      </c>
      <c r="G48" s="4">
        <f t="shared" si="4"/>
        <v>2337.6065573770493</v>
      </c>
      <c r="H48" s="5">
        <v>2247466</v>
      </c>
      <c r="I48" s="5">
        <f t="shared" si="1"/>
        <v>749.15533333333337</v>
      </c>
      <c r="J48" s="4">
        <f t="shared" si="7"/>
        <v>2068.6666666666665</v>
      </c>
      <c r="K48">
        <f t="shared" si="5"/>
        <v>86884</v>
      </c>
      <c r="L48" s="5">
        <f>H48-H47</f>
        <v>1112807</v>
      </c>
      <c r="M48" s="13">
        <f t="shared" si="2"/>
        <v>2225.614</v>
      </c>
    </row>
    <row r="49" spans="1:24" x14ac:dyDescent="0.25">
      <c r="A49" s="1"/>
      <c r="B49" t="s">
        <v>16</v>
      </c>
      <c r="C49">
        <v>1063</v>
      </c>
      <c r="D49">
        <v>1606</v>
      </c>
      <c r="E49">
        <f t="shared" si="0"/>
        <v>2669</v>
      </c>
      <c r="F49">
        <f t="shared" si="3"/>
        <v>43</v>
      </c>
      <c r="G49" s="4">
        <f t="shared" si="4"/>
        <v>2337.6065573770493</v>
      </c>
      <c r="H49" s="5">
        <v>3328746</v>
      </c>
      <c r="I49" s="5">
        <f t="shared" si="1"/>
        <v>1109.5820000000001</v>
      </c>
      <c r="J49" s="4">
        <f t="shared" si="7"/>
        <v>2082.6279069767443</v>
      </c>
      <c r="K49">
        <f t="shared" si="5"/>
        <v>89553</v>
      </c>
      <c r="L49" s="5">
        <f>H49-H48</f>
        <v>1081280</v>
      </c>
      <c r="M49" s="13">
        <f t="shared" si="2"/>
        <v>2162.56</v>
      </c>
    </row>
    <row r="50" spans="1:24" x14ac:dyDescent="0.25">
      <c r="A50" s="1"/>
      <c r="B50" t="s">
        <v>17</v>
      </c>
      <c r="C50">
        <v>1207</v>
      </c>
      <c r="D50">
        <v>2052</v>
      </c>
      <c r="E50">
        <f t="shared" si="0"/>
        <v>3259</v>
      </c>
      <c r="F50">
        <f t="shared" si="3"/>
        <v>44</v>
      </c>
      <c r="G50" s="4">
        <f t="shared" si="4"/>
        <v>2337.6065573770493</v>
      </c>
      <c r="H50" s="5">
        <v>4934476</v>
      </c>
      <c r="I50" s="5">
        <f t="shared" si="1"/>
        <v>1644.8253333333334</v>
      </c>
      <c r="J50" s="4">
        <f t="shared" si="7"/>
        <v>2109.3636363636365</v>
      </c>
      <c r="K50">
        <f t="shared" si="5"/>
        <v>92812</v>
      </c>
      <c r="L50" s="5">
        <f>H50-H49</f>
        <v>1605730</v>
      </c>
      <c r="M50" s="13">
        <f t="shared" si="2"/>
        <v>3211.46</v>
      </c>
      <c r="X50">
        <f>240/30</f>
        <v>8</v>
      </c>
    </row>
    <row r="51" spans="1:24" x14ac:dyDescent="0.25">
      <c r="A51" s="1"/>
      <c r="B51" t="s">
        <v>18</v>
      </c>
      <c r="C51">
        <v>1386</v>
      </c>
      <c r="D51">
        <v>3195</v>
      </c>
      <c r="E51">
        <f t="shared" si="0"/>
        <v>4581</v>
      </c>
      <c r="F51">
        <f t="shared" si="3"/>
        <v>45</v>
      </c>
      <c r="G51" s="4">
        <f t="shared" si="4"/>
        <v>2337.6065573770493</v>
      </c>
      <c r="H51" s="5">
        <v>7248276</v>
      </c>
      <c r="I51" s="5">
        <f t="shared" si="1"/>
        <v>2416.0920000000001</v>
      </c>
      <c r="J51" s="4">
        <f t="shared" si="7"/>
        <v>2164.2888888888888</v>
      </c>
      <c r="K51">
        <f t="shared" si="5"/>
        <v>97393</v>
      </c>
      <c r="L51" s="5">
        <f>H51-H50</f>
        <v>2313800</v>
      </c>
      <c r="M51" s="13">
        <f t="shared" si="2"/>
        <v>4627.6000000000004</v>
      </c>
    </row>
    <row r="52" spans="1:24" x14ac:dyDescent="0.25">
      <c r="A52" s="1"/>
      <c r="B52" t="s">
        <v>19</v>
      </c>
      <c r="C52">
        <v>1541</v>
      </c>
      <c r="D52">
        <v>3941</v>
      </c>
      <c r="E52">
        <f t="shared" si="0"/>
        <v>5482</v>
      </c>
      <c r="F52">
        <f t="shared" si="3"/>
        <v>46</v>
      </c>
      <c r="G52" s="4">
        <f t="shared" si="4"/>
        <v>2337.6065573770493</v>
      </c>
      <c r="H52" s="5">
        <v>9850522</v>
      </c>
      <c r="I52" s="5">
        <f t="shared" si="1"/>
        <v>3283.5073333333335</v>
      </c>
      <c r="J52" s="4">
        <f t="shared" si="7"/>
        <v>2236.413043478261</v>
      </c>
      <c r="K52">
        <f t="shared" si="5"/>
        <v>102875</v>
      </c>
      <c r="L52" s="5">
        <f>H52-H51</f>
        <v>2602246</v>
      </c>
      <c r="M52" s="13">
        <f t="shared" si="2"/>
        <v>5204.4920000000002</v>
      </c>
    </row>
    <row r="53" spans="1:24" x14ac:dyDescent="0.25">
      <c r="A53" s="1"/>
      <c r="B53" t="s">
        <v>20</v>
      </c>
      <c r="C53">
        <v>1127</v>
      </c>
      <c r="D53">
        <v>2519</v>
      </c>
      <c r="E53">
        <f t="shared" si="0"/>
        <v>3646</v>
      </c>
      <c r="F53">
        <f t="shared" si="3"/>
        <v>47</v>
      </c>
      <c r="G53" s="4">
        <f t="shared" si="4"/>
        <v>2337.6065573770493</v>
      </c>
      <c r="H53" s="5">
        <v>10681153</v>
      </c>
      <c r="I53" s="5">
        <f t="shared" si="1"/>
        <v>3560.3843333333334</v>
      </c>
      <c r="J53" s="4">
        <f t="shared" si="7"/>
        <v>2266.4042553191489</v>
      </c>
      <c r="K53">
        <f t="shared" si="5"/>
        <v>106521</v>
      </c>
      <c r="L53" s="5">
        <f>H53-H52</f>
        <v>830631</v>
      </c>
      <c r="M53" s="13">
        <f t="shared" si="2"/>
        <v>1661.2619999999999</v>
      </c>
    </row>
    <row r="54" spans="1:24" x14ac:dyDescent="0.25">
      <c r="A54" s="1"/>
      <c r="B54" t="s">
        <v>21</v>
      </c>
      <c r="C54">
        <v>973</v>
      </c>
      <c r="D54">
        <v>1750</v>
      </c>
      <c r="E54">
        <f t="shared" si="0"/>
        <v>2723</v>
      </c>
      <c r="F54">
        <f t="shared" si="3"/>
        <v>48</v>
      </c>
      <c r="G54" s="4">
        <f t="shared" si="4"/>
        <v>2337.6065573770493</v>
      </c>
      <c r="H54" s="5">
        <v>11312029</v>
      </c>
      <c r="I54" s="5">
        <f t="shared" si="1"/>
        <v>3770.6763333333333</v>
      </c>
      <c r="J54" s="4">
        <f t="shared" si="7"/>
        <v>2275.9166666666665</v>
      </c>
      <c r="K54">
        <f t="shared" si="5"/>
        <v>109244</v>
      </c>
      <c r="L54" s="5">
        <f>H54-H53</f>
        <v>630876</v>
      </c>
      <c r="M54" s="13">
        <f t="shared" si="2"/>
        <v>1261.752</v>
      </c>
    </row>
    <row r="55" spans="1:24" x14ac:dyDescent="0.25">
      <c r="A55" s="1">
        <v>2022</v>
      </c>
      <c r="B55" t="s">
        <v>25</v>
      </c>
      <c r="C55">
        <v>894</v>
      </c>
      <c r="D55">
        <v>1662</v>
      </c>
      <c r="E55">
        <f t="shared" si="0"/>
        <v>2556</v>
      </c>
      <c r="F55">
        <f t="shared" si="3"/>
        <v>49</v>
      </c>
      <c r="G55" s="4">
        <f t="shared" si="4"/>
        <v>2337.6065573770493</v>
      </c>
      <c r="H55" s="5">
        <v>13101350</v>
      </c>
      <c r="I55" s="5">
        <f t="shared" si="1"/>
        <v>4367.1166666666668</v>
      </c>
      <c r="J55" s="4">
        <f t="shared" si="7"/>
        <v>2281.6326530612246</v>
      </c>
      <c r="K55">
        <f t="shared" si="5"/>
        <v>111800</v>
      </c>
      <c r="L55" s="5">
        <f>H55-H54</f>
        <v>1789321</v>
      </c>
      <c r="M55" s="13">
        <f t="shared" si="2"/>
        <v>3578.6419999999998</v>
      </c>
    </row>
    <row r="56" spans="1:24" x14ac:dyDescent="0.25">
      <c r="A56" s="1"/>
      <c r="B56" t="s">
        <v>11</v>
      </c>
      <c r="C56">
        <v>836</v>
      </c>
      <c r="D56">
        <v>1679</v>
      </c>
      <c r="E56">
        <f t="shared" si="0"/>
        <v>2515</v>
      </c>
      <c r="F56">
        <f t="shared" si="3"/>
        <v>50</v>
      </c>
      <c r="G56" s="4">
        <f t="shared" si="4"/>
        <v>2337.6065573770493</v>
      </c>
      <c r="H56" s="5">
        <v>14293590</v>
      </c>
      <c r="I56" s="5">
        <f t="shared" si="1"/>
        <v>4764.53</v>
      </c>
      <c r="J56" s="4">
        <f t="shared" si="7"/>
        <v>2286.3000000000002</v>
      </c>
      <c r="K56">
        <f t="shared" si="5"/>
        <v>114315</v>
      </c>
      <c r="L56" s="5">
        <f>H56-H55</f>
        <v>1192240</v>
      </c>
      <c r="M56" s="13">
        <f t="shared" si="2"/>
        <v>2384.48</v>
      </c>
    </row>
    <row r="57" spans="1:24" x14ac:dyDescent="0.25">
      <c r="A57" s="1"/>
      <c r="B57" t="s">
        <v>12</v>
      </c>
      <c r="C57">
        <v>1145</v>
      </c>
      <c r="D57">
        <v>2355</v>
      </c>
      <c r="E57">
        <f t="shared" si="0"/>
        <v>3500</v>
      </c>
      <c r="F57">
        <f t="shared" si="3"/>
        <v>51</v>
      </c>
      <c r="G57" s="4">
        <f t="shared" si="4"/>
        <v>2337.6065573770493</v>
      </c>
      <c r="H57" s="5">
        <v>14879325</v>
      </c>
      <c r="I57" s="5">
        <f t="shared" si="1"/>
        <v>4959.7749999999996</v>
      </c>
      <c r="J57" s="4">
        <f t="shared" si="7"/>
        <v>2310.0980392156862</v>
      </c>
      <c r="K57">
        <f t="shared" si="5"/>
        <v>117815</v>
      </c>
      <c r="L57" s="5">
        <f>H57-H56</f>
        <v>585735</v>
      </c>
      <c r="M57" s="13">
        <f t="shared" si="2"/>
        <v>1171.47</v>
      </c>
    </row>
    <row r="58" spans="1:24" x14ac:dyDescent="0.25">
      <c r="A58" s="1"/>
      <c r="B58" t="s">
        <v>13</v>
      </c>
      <c r="C58">
        <v>1009</v>
      </c>
      <c r="D58">
        <v>1865</v>
      </c>
      <c r="E58">
        <f t="shared" si="0"/>
        <v>2874</v>
      </c>
      <c r="F58">
        <f t="shared" si="3"/>
        <v>52</v>
      </c>
      <c r="G58" s="4">
        <f t="shared" si="4"/>
        <v>2337.6065573770493</v>
      </c>
      <c r="H58" s="5">
        <v>15184513</v>
      </c>
      <c r="I58" s="5">
        <f t="shared" si="1"/>
        <v>5061.5043333333333</v>
      </c>
      <c r="J58" s="4">
        <f t="shared" si="7"/>
        <v>2320.9423076923076</v>
      </c>
      <c r="K58">
        <f t="shared" si="5"/>
        <v>120689</v>
      </c>
      <c r="L58" s="5">
        <f>H58-H57</f>
        <v>305188</v>
      </c>
      <c r="M58" s="13">
        <f t="shared" si="2"/>
        <v>610.37599999999998</v>
      </c>
    </row>
    <row r="59" spans="1:24" x14ac:dyDescent="0.25">
      <c r="A59" s="1"/>
      <c r="B59" t="s">
        <v>14</v>
      </c>
      <c r="C59">
        <v>955</v>
      </c>
      <c r="D59">
        <v>1683</v>
      </c>
      <c r="E59">
        <f t="shared" si="0"/>
        <v>2638</v>
      </c>
      <c r="F59">
        <f t="shared" si="3"/>
        <v>53</v>
      </c>
      <c r="G59" s="4">
        <f t="shared" si="4"/>
        <v>2337.6065573770493</v>
      </c>
      <c r="H59" s="5">
        <v>15540321</v>
      </c>
      <c r="I59" s="5">
        <f t="shared" si="1"/>
        <v>5180.107</v>
      </c>
      <c r="J59" s="4">
        <f t="shared" si="7"/>
        <v>2326.9245283018868</v>
      </c>
      <c r="K59">
        <f t="shared" si="5"/>
        <v>123327</v>
      </c>
      <c r="L59" s="5">
        <f>H59-H58</f>
        <v>355808</v>
      </c>
      <c r="M59" s="13">
        <f t="shared" si="2"/>
        <v>711.61599999999999</v>
      </c>
    </row>
    <row r="60" spans="1:24" x14ac:dyDescent="0.25">
      <c r="A60" s="1"/>
      <c r="B60" t="s">
        <v>15</v>
      </c>
      <c r="C60">
        <v>912</v>
      </c>
      <c r="D60">
        <v>1531</v>
      </c>
      <c r="E60">
        <f t="shared" si="0"/>
        <v>2443</v>
      </c>
      <c r="F60">
        <f t="shared" si="3"/>
        <v>54</v>
      </c>
      <c r="G60" s="4">
        <f t="shared" si="4"/>
        <v>2337.6065573770493</v>
      </c>
      <c r="H60" s="5">
        <v>15809437</v>
      </c>
      <c r="I60" s="5">
        <f t="shared" si="1"/>
        <v>5269.8123333333333</v>
      </c>
      <c r="J60" s="4">
        <f t="shared" si="7"/>
        <v>2329.0740740740739</v>
      </c>
      <c r="K60">
        <f t="shared" si="5"/>
        <v>125770</v>
      </c>
      <c r="L60" s="5">
        <f>H60-H59</f>
        <v>269116</v>
      </c>
      <c r="M60" s="13">
        <f t="shared" si="2"/>
        <v>538.23199999999997</v>
      </c>
    </row>
    <row r="61" spans="1:24" x14ac:dyDescent="0.25">
      <c r="A61" s="1"/>
      <c r="B61" t="s">
        <v>16</v>
      </c>
      <c r="C61">
        <v>886</v>
      </c>
      <c r="D61">
        <v>1572</v>
      </c>
      <c r="E61">
        <f t="shared" si="0"/>
        <v>2458</v>
      </c>
      <c r="F61">
        <f t="shared" si="3"/>
        <v>55</v>
      </c>
      <c r="G61" s="4">
        <f t="shared" si="4"/>
        <v>2337.6065573770493</v>
      </c>
      <c r="H61" s="5">
        <v>16287697</v>
      </c>
      <c r="I61" s="5">
        <f t="shared" si="1"/>
        <v>5429.2323333333334</v>
      </c>
      <c r="J61" s="4">
        <f t="shared" si="7"/>
        <v>2331.4181818181819</v>
      </c>
      <c r="K61">
        <f t="shared" si="5"/>
        <v>128228</v>
      </c>
      <c r="L61" s="5">
        <f>H61-H60</f>
        <v>478260</v>
      </c>
      <c r="M61" s="13">
        <f t="shared" si="2"/>
        <v>956.52</v>
      </c>
    </row>
    <row r="62" spans="1:24" x14ac:dyDescent="0.25">
      <c r="A62" s="1"/>
      <c r="B62" t="s">
        <v>17</v>
      </c>
      <c r="C62">
        <v>921</v>
      </c>
      <c r="D62">
        <v>1598</v>
      </c>
      <c r="E62">
        <f t="shared" si="0"/>
        <v>2519</v>
      </c>
      <c r="F62">
        <f t="shared" si="3"/>
        <v>56</v>
      </c>
      <c r="G62" s="4">
        <f t="shared" si="4"/>
        <v>2337.6065573770493</v>
      </c>
      <c r="H62" s="5">
        <v>16499549</v>
      </c>
      <c r="I62" s="5">
        <f t="shared" si="1"/>
        <v>5499.849666666667</v>
      </c>
      <c r="J62" s="4">
        <f t="shared" si="7"/>
        <v>2334.7678571428573</v>
      </c>
      <c r="K62">
        <f t="shared" si="5"/>
        <v>130747</v>
      </c>
      <c r="L62" s="5">
        <f>H62-H61</f>
        <v>211852</v>
      </c>
      <c r="M62" s="13">
        <f t="shared" si="2"/>
        <v>423.70400000000001</v>
      </c>
    </row>
    <row r="63" spans="1:24" x14ac:dyDescent="0.25">
      <c r="A63" s="1"/>
      <c r="B63" t="s">
        <v>18</v>
      </c>
      <c r="C63">
        <v>887</v>
      </c>
      <c r="D63">
        <v>1415</v>
      </c>
      <c r="E63">
        <f t="shared" si="0"/>
        <v>2302</v>
      </c>
      <c r="F63">
        <f t="shared" si="3"/>
        <v>57</v>
      </c>
      <c r="G63" s="4">
        <f t="shared" si="4"/>
        <v>2337.6065573770493</v>
      </c>
      <c r="H63" s="5">
        <v>16570721</v>
      </c>
      <c r="I63" s="5">
        <f t="shared" si="1"/>
        <v>5523.5736666666662</v>
      </c>
      <c r="J63" s="4">
        <f t="shared" si="7"/>
        <v>2334.1929824561403</v>
      </c>
      <c r="K63">
        <f t="shared" si="5"/>
        <v>133049</v>
      </c>
      <c r="L63" s="5">
        <f>H63-H62</f>
        <v>71172</v>
      </c>
      <c r="M63" s="13">
        <f t="shared" si="2"/>
        <v>142.34399999999999</v>
      </c>
    </row>
    <row r="64" spans="1:24" x14ac:dyDescent="0.25">
      <c r="A64" s="1"/>
      <c r="B64" t="s">
        <v>19</v>
      </c>
      <c r="C64">
        <v>941</v>
      </c>
      <c r="D64">
        <v>1572</v>
      </c>
      <c r="E64">
        <f t="shared" si="0"/>
        <v>2513</v>
      </c>
      <c r="F64">
        <f t="shared" si="3"/>
        <v>58</v>
      </c>
      <c r="G64" s="4">
        <f t="shared" si="4"/>
        <v>2337.6065573770493</v>
      </c>
      <c r="H64" s="5">
        <v>16639907</v>
      </c>
      <c r="I64" s="5">
        <f t="shared" si="1"/>
        <v>5546.635666666667</v>
      </c>
      <c r="J64" s="4">
        <f t="shared" si="7"/>
        <v>2337.2758620689656</v>
      </c>
      <c r="K64">
        <f t="shared" si="5"/>
        <v>135562</v>
      </c>
      <c r="L64" s="5">
        <f>H64-H63</f>
        <v>69186</v>
      </c>
      <c r="M64" s="13">
        <f t="shared" si="2"/>
        <v>138.37200000000001</v>
      </c>
    </row>
    <row r="65" spans="1:13" x14ac:dyDescent="0.25">
      <c r="A65" s="1"/>
      <c r="B65" t="s">
        <v>20</v>
      </c>
      <c r="C65">
        <v>881</v>
      </c>
      <c r="D65">
        <v>1503</v>
      </c>
      <c r="E65">
        <f t="shared" si="0"/>
        <v>2384</v>
      </c>
      <c r="F65">
        <f t="shared" si="3"/>
        <v>59</v>
      </c>
      <c r="G65" s="4">
        <f t="shared" si="4"/>
        <v>2337.6065573770493</v>
      </c>
      <c r="H65" s="5">
        <v>16722480</v>
      </c>
      <c r="I65" s="5">
        <f t="shared" si="1"/>
        <v>5574.16</v>
      </c>
      <c r="J65" s="4">
        <f t="shared" si="7"/>
        <v>2338.0677966101694</v>
      </c>
      <c r="K65">
        <f t="shared" si="5"/>
        <v>137946</v>
      </c>
      <c r="L65" s="5">
        <f>H65-H64</f>
        <v>82573</v>
      </c>
      <c r="M65" s="13">
        <f t="shared" si="2"/>
        <v>165.14599999999999</v>
      </c>
    </row>
    <row r="66" spans="1:13" x14ac:dyDescent="0.25">
      <c r="A66" s="1"/>
      <c r="B66" t="s">
        <v>21</v>
      </c>
      <c r="C66">
        <v>844</v>
      </c>
      <c r="D66">
        <v>1394</v>
      </c>
      <c r="E66">
        <f t="shared" si="0"/>
        <v>2238</v>
      </c>
      <c r="F66">
        <f t="shared" si="3"/>
        <v>60</v>
      </c>
      <c r="G66" s="4">
        <f t="shared" si="4"/>
        <v>2337.6065573770493</v>
      </c>
      <c r="H66" s="5">
        <v>16786487</v>
      </c>
      <c r="I66" s="5">
        <f t="shared" si="1"/>
        <v>5595.4956666666667</v>
      </c>
      <c r="J66" s="4">
        <f t="shared" si="7"/>
        <v>2336.4</v>
      </c>
      <c r="K66">
        <f t="shared" si="5"/>
        <v>140184</v>
      </c>
      <c r="L66" s="5">
        <f>H66-H65</f>
        <v>64007</v>
      </c>
      <c r="M66" s="13">
        <f t="shared" si="2"/>
        <v>128.01400000000001</v>
      </c>
    </row>
    <row r="67" spans="1:13" x14ac:dyDescent="0.25">
      <c r="A67" s="1">
        <v>2023</v>
      </c>
      <c r="B67" t="s">
        <v>26</v>
      </c>
      <c r="C67">
        <v>823</v>
      </c>
      <c r="D67">
        <v>1587</v>
      </c>
      <c r="E67">
        <f t="shared" si="0"/>
        <v>2410</v>
      </c>
      <c r="F67">
        <f t="shared" si="3"/>
        <v>61</v>
      </c>
      <c r="G67" s="4">
        <f t="shared" si="4"/>
        <v>2337.6065573770493</v>
      </c>
      <c r="H67" s="5">
        <v>16823139</v>
      </c>
      <c r="I67" s="5">
        <f t="shared" si="1"/>
        <v>5607.7129999999997</v>
      </c>
      <c r="J67" s="4">
        <f t="shared" si="7"/>
        <v>2337.6065573770493</v>
      </c>
      <c r="K67">
        <f t="shared" si="5"/>
        <v>142594</v>
      </c>
      <c r="L67" s="5">
        <f>H67-H66</f>
        <v>36652</v>
      </c>
      <c r="M67" s="13">
        <f t="shared" si="2"/>
        <v>73.304000000000002</v>
      </c>
    </row>
    <row r="68" spans="1:13" x14ac:dyDescent="0.25">
      <c r="E68" t="s">
        <v>36</v>
      </c>
      <c r="L68" s="5"/>
    </row>
    <row r="69" spans="1:13" x14ac:dyDescent="0.25">
      <c r="E69">
        <f>SUM(E7:E67)</f>
        <v>142594</v>
      </c>
    </row>
    <row r="71" spans="1:13" x14ac:dyDescent="0.25">
      <c r="B71" t="s">
        <v>44</v>
      </c>
      <c r="C71" s="6" t="s">
        <v>42</v>
      </c>
    </row>
    <row r="72" spans="1:13" x14ac:dyDescent="0.25">
      <c r="B72" t="s">
        <v>44</v>
      </c>
      <c r="C72" s="6" t="s">
        <v>43</v>
      </c>
    </row>
    <row r="73" spans="1:13" x14ac:dyDescent="0.25">
      <c r="B73" t="s">
        <v>44</v>
      </c>
      <c r="C73" s="6" t="s">
        <v>45</v>
      </c>
    </row>
  </sheetData>
  <sheetProtection selectLockedCells="1" selectUnlockedCells="1"/>
  <hyperlinks>
    <hyperlink ref="H6" r:id="rId1" xr:uid="{00000000-0004-0000-0300-000000000000}"/>
    <hyperlink ref="C71" r:id="rId2" xr:uid="{00000000-0004-0000-0300-000001000000}"/>
    <hyperlink ref="C72" r:id="rId3" xr:uid="{00000000-0004-0000-0300-000002000000}"/>
    <hyperlink ref="C73" r:id="rId4" xr:uid="{00000000-0004-0000-0300-000003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73"/>
  <sheetViews>
    <sheetView topLeftCell="R19" zoomScale="95" zoomScaleNormal="95" workbookViewId="0">
      <selection activeCell="J1" sqref="J1:K1048576"/>
    </sheetView>
  </sheetViews>
  <sheetFormatPr defaultColWidth="11.5546875" defaultRowHeight="13.2" x14ac:dyDescent="0.25"/>
  <cols>
    <col min="2" max="2" width="12.6640625" customWidth="1"/>
    <col min="3" max="3" width="32.109375" customWidth="1"/>
    <col min="4" max="4" width="33.44140625" customWidth="1"/>
    <col min="6" max="6" width="3.109375" bestFit="1" customWidth="1"/>
    <col min="7" max="7" width="0" hidden="1" customWidth="1"/>
    <col min="8" max="8" width="9.5546875" style="5" bestFit="1" customWidth="1"/>
    <col min="9" max="9" width="12.88671875" style="5" bestFit="1" customWidth="1"/>
    <col min="11" max="11" width="7.33203125" bestFit="1" customWidth="1"/>
  </cols>
  <sheetData>
    <row r="1" spans="1:11" x14ac:dyDescent="0.25">
      <c r="A1" s="1" t="s">
        <v>0</v>
      </c>
      <c r="I1" s="8" t="s">
        <v>38</v>
      </c>
    </row>
    <row r="2" spans="1:11" x14ac:dyDescent="0.25">
      <c r="A2" s="1"/>
      <c r="I2" s="8" t="s">
        <v>37</v>
      </c>
    </row>
    <row r="3" spans="1:11" x14ac:dyDescent="0.25">
      <c r="A3" s="1" t="s">
        <v>30</v>
      </c>
      <c r="I3" s="10">
        <v>4500</v>
      </c>
    </row>
    <row r="4" spans="1:11" x14ac:dyDescent="0.25">
      <c r="A4" s="1"/>
      <c r="C4" t="s">
        <v>2</v>
      </c>
      <c r="I4" s="8">
        <f>H67/I3</f>
        <v>3738.4753333333333</v>
      </c>
    </row>
    <row r="5" spans="1:11" x14ac:dyDescent="0.25">
      <c r="A5" s="1" t="s">
        <v>3</v>
      </c>
      <c r="B5" t="s">
        <v>4</v>
      </c>
      <c r="C5" t="s">
        <v>5</v>
      </c>
      <c r="D5" t="s">
        <v>6</v>
      </c>
      <c r="E5" s="2" t="s">
        <v>7</v>
      </c>
      <c r="I5" s="8">
        <f>((INT(I4/1000)+1)*1000)</f>
        <v>4000</v>
      </c>
    </row>
    <row r="6" spans="1:11" x14ac:dyDescent="0.25">
      <c r="C6" t="s">
        <v>8</v>
      </c>
      <c r="D6" t="s">
        <v>9</v>
      </c>
      <c r="E6" t="s">
        <v>49</v>
      </c>
      <c r="G6" t="s">
        <v>35</v>
      </c>
      <c r="H6" s="7" t="s">
        <v>37</v>
      </c>
      <c r="I6" s="7" t="s">
        <v>50</v>
      </c>
      <c r="J6" t="s">
        <v>51</v>
      </c>
      <c r="K6" t="s">
        <v>36</v>
      </c>
    </row>
    <row r="7" spans="1:11" x14ac:dyDescent="0.25">
      <c r="A7" s="1">
        <v>2018</v>
      </c>
      <c r="B7" t="s">
        <v>10</v>
      </c>
      <c r="C7">
        <v>1122</v>
      </c>
      <c r="D7">
        <v>1096</v>
      </c>
      <c r="E7">
        <f t="shared" ref="E7:E67" si="0">C7+D7</f>
        <v>2218</v>
      </c>
      <c r="F7">
        <f>1</f>
        <v>1</v>
      </c>
      <c r="G7" s="4">
        <f>E69/F67</f>
        <v>2814.5573770491801</v>
      </c>
      <c r="H7" s="5">
        <v>0</v>
      </c>
      <c r="I7" s="5">
        <f>H7/$I$5</f>
        <v>0</v>
      </c>
      <c r="J7" s="4"/>
      <c r="K7">
        <f>E7</f>
        <v>2218</v>
      </c>
    </row>
    <row r="8" spans="1:11" x14ac:dyDescent="0.25">
      <c r="A8" s="1"/>
      <c r="B8" t="s">
        <v>11</v>
      </c>
      <c r="C8">
        <v>1136</v>
      </c>
      <c r="D8">
        <v>1111</v>
      </c>
      <c r="E8">
        <f t="shared" si="0"/>
        <v>2247</v>
      </c>
      <c r="F8">
        <f>F7+1</f>
        <v>2</v>
      </c>
      <c r="G8" s="4">
        <f>G7</f>
        <v>2814.5573770491801</v>
      </c>
      <c r="H8" s="5">
        <v>0</v>
      </c>
      <c r="I8" s="5">
        <f t="shared" ref="I8:I67" si="1">H8/$I$5</f>
        <v>0</v>
      </c>
      <c r="J8" s="4"/>
      <c r="K8">
        <f t="shared" ref="K8:K39" si="2">K7+E8</f>
        <v>4465</v>
      </c>
    </row>
    <row r="9" spans="1:11" x14ac:dyDescent="0.25">
      <c r="A9" s="1"/>
      <c r="B9" t="s">
        <v>12</v>
      </c>
      <c r="C9">
        <v>1331</v>
      </c>
      <c r="D9">
        <v>1213</v>
      </c>
      <c r="E9">
        <f t="shared" si="0"/>
        <v>2544</v>
      </c>
      <c r="F9">
        <f t="shared" ref="F9:F67" si="3">F8+1</f>
        <v>3</v>
      </c>
      <c r="G9" s="4">
        <f t="shared" ref="G9:G67" si="4">G8</f>
        <v>2814.5573770491801</v>
      </c>
      <c r="H9" s="5">
        <v>0</v>
      </c>
      <c r="I9" s="5">
        <f t="shared" si="1"/>
        <v>0</v>
      </c>
      <c r="J9" s="4"/>
      <c r="K9">
        <f t="shared" si="2"/>
        <v>7009</v>
      </c>
    </row>
    <row r="10" spans="1:11" x14ac:dyDescent="0.25">
      <c r="A10" s="1"/>
      <c r="B10" t="s">
        <v>13</v>
      </c>
      <c r="C10">
        <v>1281</v>
      </c>
      <c r="D10">
        <v>1416</v>
      </c>
      <c r="E10">
        <f t="shared" si="0"/>
        <v>2697</v>
      </c>
      <c r="F10">
        <f t="shared" si="3"/>
        <v>4</v>
      </c>
      <c r="G10" s="4">
        <f t="shared" si="4"/>
        <v>2814.5573770491801</v>
      </c>
      <c r="H10" s="5">
        <v>0</v>
      </c>
      <c r="I10" s="5">
        <f t="shared" si="1"/>
        <v>0</v>
      </c>
      <c r="J10" s="4"/>
      <c r="K10">
        <f t="shared" si="2"/>
        <v>9706</v>
      </c>
    </row>
    <row r="11" spans="1:11" x14ac:dyDescent="0.25">
      <c r="A11" s="1"/>
      <c r="B11" t="s">
        <v>14</v>
      </c>
      <c r="C11">
        <v>1381</v>
      </c>
      <c r="D11">
        <v>1598</v>
      </c>
      <c r="E11">
        <f t="shared" si="0"/>
        <v>2979</v>
      </c>
      <c r="F11">
        <f t="shared" si="3"/>
        <v>5</v>
      </c>
      <c r="G11" s="4">
        <f t="shared" si="4"/>
        <v>2814.5573770491801</v>
      </c>
      <c r="H11" s="5">
        <v>0</v>
      </c>
      <c r="I11" s="5">
        <f t="shared" si="1"/>
        <v>0</v>
      </c>
      <c r="J11" s="4"/>
      <c r="K11">
        <f t="shared" si="2"/>
        <v>12685</v>
      </c>
    </row>
    <row r="12" spans="1:11" x14ac:dyDescent="0.25">
      <c r="A12" s="1"/>
      <c r="B12" t="s">
        <v>15</v>
      </c>
      <c r="C12">
        <v>1259</v>
      </c>
      <c r="D12">
        <v>1492</v>
      </c>
      <c r="E12">
        <f t="shared" si="0"/>
        <v>2751</v>
      </c>
      <c r="F12">
        <f t="shared" si="3"/>
        <v>6</v>
      </c>
      <c r="G12" s="4">
        <f t="shared" si="4"/>
        <v>2814.5573770491801</v>
      </c>
      <c r="H12" s="5">
        <v>0</v>
      </c>
      <c r="I12" s="5">
        <f t="shared" si="1"/>
        <v>0</v>
      </c>
      <c r="J12" s="4"/>
      <c r="K12">
        <f t="shared" si="2"/>
        <v>15436</v>
      </c>
    </row>
    <row r="13" spans="1:11" x14ac:dyDescent="0.25">
      <c r="A13" s="1"/>
      <c r="B13" t="s">
        <v>16</v>
      </c>
      <c r="C13">
        <v>1253</v>
      </c>
      <c r="D13">
        <v>1579</v>
      </c>
      <c r="E13">
        <f t="shared" si="0"/>
        <v>2832</v>
      </c>
      <c r="F13">
        <f t="shared" si="3"/>
        <v>7</v>
      </c>
      <c r="G13" s="4">
        <f t="shared" si="4"/>
        <v>2814.5573770491801</v>
      </c>
      <c r="H13" s="5">
        <v>0</v>
      </c>
      <c r="I13" s="5">
        <f t="shared" si="1"/>
        <v>0</v>
      </c>
      <c r="J13" s="4"/>
      <c r="K13">
        <f t="shared" si="2"/>
        <v>18268</v>
      </c>
    </row>
    <row r="14" spans="1:11" x14ac:dyDescent="0.25">
      <c r="A14" s="1"/>
      <c r="B14" t="s">
        <v>17</v>
      </c>
      <c r="C14">
        <v>1321</v>
      </c>
      <c r="D14">
        <v>1606</v>
      </c>
      <c r="E14">
        <f t="shared" si="0"/>
        <v>2927</v>
      </c>
      <c r="F14">
        <f t="shared" si="3"/>
        <v>8</v>
      </c>
      <c r="G14" s="4">
        <f t="shared" si="4"/>
        <v>2814.5573770491801</v>
      </c>
      <c r="H14" s="5">
        <v>0</v>
      </c>
      <c r="I14" s="5">
        <f t="shared" si="1"/>
        <v>0</v>
      </c>
      <c r="J14" s="4"/>
      <c r="K14">
        <f t="shared" si="2"/>
        <v>21195</v>
      </c>
    </row>
    <row r="15" spans="1:11" x14ac:dyDescent="0.25">
      <c r="A15" s="1"/>
      <c r="B15" t="s">
        <v>18</v>
      </c>
      <c r="C15">
        <v>1132</v>
      </c>
      <c r="D15">
        <v>1420</v>
      </c>
      <c r="E15">
        <f t="shared" si="0"/>
        <v>2552</v>
      </c>
      <c r="F15">
        <f t="shared" si="3"/>
        <v>9</v>
      </c>
      <c r="G15" s="4">
        <f t="shared" si="4"/>
        <v>2814.5573770491801</v>
      </c>
      <c r="H15" s="5">
        <v>0</v>
      </c>
      <c r="I15" s="5">
        <f t="shared" si="1"/>
        <v>0</v>
      </c>
      <c r="J15" s="4"/>
      <c r="K15">
        <f t="shared" si="2"/>
        <v>23747</v>
      </c>
    </row>
    <row r="16" spans="1:11" x14ac:dyDescent="0.25">
      <c r="A16" s="1"/>
      <c r="B16" t="s">
        <v>19</v>
      </c>
      <c r="C16">
        <v>1366</v>
      </c>
      <c r="D16">
        <v>1670</v>
      </c>
      <c r="E16">
        <f t="shared" si="0"/>
        <v>3036</v>
      </c>
      <c r="F16">
        <f t="shared" si="3"/>
        <v>10</v>
      </c>
      <c r="G16" s="4">
        <f t="shared" si="4"/>
        <v>2814.5573770491801</v>
      </c>
      <c r="H16" s="5">
        <v>0</v>
      </c>
      <c r="I16" s="5">
        <f t="shared" si="1"/>
        <v>0</v>
      </c>
      <c r="J16" s="4"/>
      <c r="K16">
        <f t="shared" si="2"/>
        <v>26783</v>
      </c>
    </row>
    <row r="17" spans="1:11" x14ac:dyDescent="0.25">
      <c r="A17" s="1"/>
      <c r="B17" t="s">
        <v>20</v>
      </c>
      <c r="C17">
        <v>1260</v>
      </c>
      <c r="D17">
        <v>1494</v>
      </c>
      <c r="E17">
        <f t="shared" si="0"/>
        <v>2754</v>
      </c>
      <c r="F17">
        <f t="shared" si="3"/>
        <v>11</v>
      </c>
      <c r="G17" s="4">
        <f t="shared" si="4"/>
        <v>2814.5573770491801</v>
      </c>
      <c r="H17" s="5">
        <v>0</v>
      </c>
      <c r="I17" s="5">
        <f t="shared" si="1"/>
        <v>0</v>
      </c>
      <c r="J17" s="4"/>
      <c r="K17">
        <f t="shared" si="2"/>
        <v>29537</v>
      </c>
    </row>
    <row r="18" spans="1:11" x14ac:dyDescent="0.25">
      <c r="A18" s="1"/>
      <c r="B18" t="s">
        <v>21</v>
      </c>
      <c r="C18">
        <v>1195</v>
      </c>
      <c r="D18">
        <v>1444</v>
      </c>
      <c r="E18">
        <f t="shared" si="0"/>
        <v>2639</v>
      </c>
      <c r="F18">
        <f t="shared" si="3"/>
        <v>12</v>
      </c>
      <c r="G18" s="4">
        <f t="shared" si="4"/>
        <v>2814.5573770491801</v>
      </c>
      <c r="H18" s="5">
        <v>0</v>
      </c>
      <c r="I18" s="5">
        <f t="shared" si="1"/>
        <v>0</v>
      </c>
      <c r="J18" s="4"/>
      <c r="K18">
        <f t="shared" si="2"/>
        <v>32176</v>
      </c>
    </row>
    <row r="19" spans="1:11" x14ac:dyDescent="0.25">
      <c r="A19" s="1">
        <v>2019</v>
      </c>
      <c r="B19" t="s">
        <v>22</v>
      </c>
      <c r="C19">
        <v>1136</v>
      </c>
      <c r="D19">
        <v>1526</v>
      </c>
      <c r="E19">
        <f t="shared" si="0"/>
        <v>2662</v>
      </c>
      <c r="F19">
        <f t="shared" si="3"/>
        <v>13</v>
      </c>
      <c r="G19" s="4">
        <f t="shared" si="4"/>
        <v>2814.5573770491801</v>
      </c>
      <c r="H19" s="5">
        <v>0</v>
      </c>
      <c r="I19" s="5">
        <f t="shared" si="1"/>
        <v>0</v>
      </c>
      <c r="J19" s="4">
        <f t="shared" ref="J19:J30" si="5">K19/F19</f>
        <v>2679.8461538461538</v>
      </c>
      <c r="K19">
        <f t="shared" si="2"/>
        <v>34838</v>
      </c>
    </row>
    <row r="20" spans="1:11" x14ac:dyDescent="0.25">
      <c r="A20" s="1"/>
      <c r="B20" t="s">
        <v>11</v>
      </c>
      <c r="C20">
        <v>1141</v>
      </c>
      <c r="D20">
        <v>1478</v>
      </c>
      <c r="E20">
        <f t="shared" si="0"/>
        <v>2619</v>
      </c>
      <c r="F20">
        <f t="shared" si="3"/>
        <v>14</v>
      </c>
      <c r="G20" s="4">
        <f t="shared" si="4"/>
        <v>2814.5573770491801</v>
      </c>
      <c r="H20" s="5">
        <v>0</v>
      </c>
      <c r="I20" s="5">
        <f t="shared" si="1"/>
        <v>0</v>
      </c>
      <c r="J20" s="4">
        <f t="shared" si="5"/>
        <v>2675.5</v>
      </c>
      <c r="K20">
        <f t="shared" si="2"/>
        <v>37457</v>
      </c>
    </row>
    <row r="21" spans="1:11" x14ac:dyDescent="0.25">
      <c r="A21" s="1"/>
      <c r="B21" t="s">
        <v>12</v>
      </c>
      <c r="C21">
        <v>1312</v>
      </c>
      <c r="D21">
        <v>1651</v>
      </c>
      <c r="E21">
        <f t="shared" si="0"/>
        <v>2963</v>
      </c>
      <c r="F21">
        <f t="shared" si="3"/>
        <v>15</v>
      </c>
      <c r="G21" s="4">
        <f t="shared" si="4"/>
        <v>2814.5573770491801</v>
      </c>
      <c r="H21" s="5">
        <v>0</v>
      </c>
      <c r="I21" s="5">
        <f t="shared" si="1"/>
        <v>0</v>
      </c>
      <c r="J21" s="4">
        <f t="shared" si="5"/>
        <v>2694.6666666666665</v>
      </c>
      <c r="K21">
        <f t="shared" si="2"/>
        <v>40420</v>
      </c>
    </row>
    <row r="22" spans="1:11" x14ac:dyDescent="0.25">
      <c r="A22" s="1"/>
      <c r="B22" t="s">
        <v>13</v>
      </c>
      <c r="C22">
        <v>1232</v>
      </c>
      <c r="D22">
        <v>1500</v>
      </c>
      <c r="E22">
        <f t="shared" si="0"/>
        <v>2732</v>
      </c>
      <c r="F22">
        <f t="shared" si="3"/>
        <v>16</v>
      </c>
      <c r="G22" s="4">
        <f t="shared" si="4"/>
        <v>2814.5573770491801</v>
      </c>
      <c r="H22" s="5">
        <v>0</v>
      </c>
      <c r="I22" s="5">
        <f t="shared" si="1"/>
        <v>0</v>
      </c>
      <c r="J22" s="4">
        <f t="shared" si="5"/>
        <v>2697</v>
      </c>
      <c r="K22">
        <f t="shared" si="2"/>
        <v>43152</v>
      </c>
    </row>
    <row r="23" spans="1:11" x14ac:dyDescent="0.25">
      <c r="A23" s="1"/>
      <c r="B23" t="s">
        <v>14</v>
      </c>
      <c r="C23">
        <v>1388</v>
      </c>
      <c r="D23">
        <v>1219</v>
      </c>
      <c r="E23">
        <f t="shared" si="0"/>
        <v>2607</v>
      </c>
      <c r="F23">
        <f t="shared" si="3"/>
        <v>17</v>
      </c>
      <c r="G23" s="4">
        <f t="shared" si="4"/>
        <v>2814.5573770491801</v>
      </c>
      <c r="H23" s="5">
        <v>0</v>
      </c>
      <c r="I23" s="5">
        <f t="shared" si="1"/>
        <v>0</v>
      </c>
      <c r="J23" s="4">
        <f t="shared" si="5"/>
        <v>2691.705882352941</v>
      </c>
      <c r="K23">
        <f t="shared" si="2"/>
        <v>45759</v>
      </c>
    </row>
    <row r="24" spans="1:11" x14ac:dyDescent="0.25">
      <c r="A24" s="1"/>
      <c r="B24" t="s">
        <v>15</v>
      </c>
      <c r="C24">
        <v>1152</v>
      </c>
      <c r="D24">
        <v>1512</v>
      </c>
      <c r="E24">
        <f t="shared" si="0"/>
        <v>2664</v>
      </c>
      <c r="F24">
        <f t="shared" si="3"/>
        <v>18</v>
      </c>
      <c r="G24" s="4">
        <f t="shared" si="4"/>
        <v>2814.5573770491801</v>
      </c>
      <c r="H24" s="5">
        <v>0</v>
      </c>
      <c r="I24" s="5">
        <f t="shared" si="1"/>
        <v>0</v>
      </c>
      <c r="J24" s="4">
        <f t="shared" si="5"/>
        <v>2690.1666666666665</v>
      </c>
      <c r="K24">
        <f t="shared" si="2"/>
        <v>48423</v>
      </c>
    </row>
    <row r="25" spans="1:11" x14ac:dyDescent="0.25">
      <c r="A25" s="1"/>
      <c r="B25" t="s">
        <v>16</v>
      </c>
      <c r="C25">
        <v>1290</v>
      </c>
      <c r="D25">
        <v>1620</v>
      </c>
      <c r="E25">
        <f t="shared" si="0"/>
        <v>2910</v>
      </c>
      <c r="F25">
        <f t="shared" si="3"/>
        <v>19</v>
      </c>
      <c r="G25" s="4">
        <f t="shared" si="4"/>
        <v>2814.5573770491801</v>
      </c>
      <c r="H25" s="5">
        <v>0</v>
      </c>
      <c r="I25" s="5">
        <f t="shared" si="1"/>
        <v>0</v>
      </c>
      <c r="J25" s="4">
        <f t="shared" si="5"/>
        <v>2701.7368421052633</v>
      </c>
      <c r="K25">
        <f t="shared" si="2"/>
        <v>51333</v>
      </c>
    </row>
    <row r="26" spans="1:11" x14ac:dyDescent="0.25">
      <c r="A26" s="1"/>
      <c r="B26" t="s">
        <v>17</v>
      </c>
      <c r="C26">
        <v>1284</v>
      </c>
      <c r="D26">
        <v>1589</v>
      </c>
      <c r="E26">
        <f t="shared" si="0"/>
        <v>2873</v>
      </c>
      <c r="F26">
        <f t="shared" si="3"/>
        <v>20</v>
      </c>
      <c r="G26" s="4">
        <f t="shared" si="4"/>
        <v>2814.5573770491801</v>
      </c>
      <c r="H26" s="5">
        <v>0</v>
      </c>
      <c r="I26" s="5">
        <f t="shared" si="1"/>
        <v>0</v>
      </c>
      <c r="J26" s="4">
        <f t="shared" si="5"/>
        <v>2710.3</v>
      </c>
      <c r="K26">
        <f t="shared" si="2"/>
        <v>54206</v>
      </c>
    </row>
    <row r="27" spans="1:11" x14ac:dyDescent="0.25">
      <c r="A27" s="1"/>
      <c r="B27" t="s">
        <v>18</v>
      </c>
      <c r="C27">
        <v>1230</v>
      </c>
      <c r="D27">
        <v>1607</v>
      </c>
      <c r="E27">
        <f t="shared" si="0"/>
        <v>2837</v>
      </c>
      <c r="F27">
        <f t="shared" si="3"/>
        <v>21</v>
      </c>
      <c r="G27" s="4">
        <f t="shared" si="4"/>
        <v>2814.5573770491801</v>
      </c>
      <c r="H27" s="5">
        <v>0</v>
      </c>
      <c r="I27" s="5">
        <f t="shared" si="1"/>
        <v>0</v>
      </c>
      <c r="J27" s="4">
        <f t="shared" si="5"/>
        <v>2716.3333333333335</v>
      </c>
      <c r="K27">
        <f t="shared" si="2"/>
        <v>57043</v>
      </c>
    </row>
    <row r="28" spans="1:11" x14ac:dyDescent="0.25">
      <c r="A28" s="1"/>
      <c r="B28" t="s">
        <v>19</v>
      </c>
      <c r="C28">
        <v>1280</v>
      </c>
      <c r="D28">
        <v>1633</v>
      </c>
      <c r="E28">
        <f t="shared" si="0"/>
        <v>2913</v>
      </c>
      <c r="F28">
        <f t="shared" si="3"/>
        <v>22</v>
      </c>
      <c r="G28" s="4">
        <f t="shared" si="4"/>
        <v>2814.5573770491801</v>
      </c>
      <c r="H28" s="5">
        <v>0</v>
      </c>
      <c r="I28" s="5">
        <f t="shared" si="1"/>
        <v>0</v>
      </c>
      <c r="J28" s="4">
        <f t="shared" si="5"/>
        <v>2725.2727272727275</v>
      </c>
      <c r="K28">
        <f t="shared" si="2"/>
        <v>59956</v>
      </c>
    </row>
    <row r="29" spans="1:11" x14ac:dyDescent="0.25">
      <c r="A29" s="1"/>
      <c r="B29" t="s">
        <v>20</v>
      </c>
      <c r="C29">
        <v>1170</v>
      </c>
      <c r="D29">
        <v>1491</v>
      </c>
      <c r="E29">
        <f t="shared" si="0"/>
        <v>2661</v>
      </c>
      <c r="F29">
        <f t="shared" si="3"/>
        <v>23</v>
      </c>
      <c r="G29" s="4">
        <f t="shared" si="4"/>
        <v>2814.5573770491801</v>
      </c>
      <c r="H29" s="5">
        <v>0</v>
      </c>
      <c r="I29" s="5">
        <f t="shared" si="1"/>
        <v>0</v>
      </c>
      <c r="J29" s="4">
        <f t="shared" si="5"/>
        <v>2722.478260869565</v>
      </c>
      <c r="K29">
        <f t="shared" si="2"/>
        <v>62617</v>
      </c>
    </row>
    <row r="30" spans="1:11" x14ac:dyDescent="0.25">
      <c r="A30" s="1"/>
      <c r="B30" t="s">
        <v>21</v>
      </c>
      <c r="C30">
        <v>1152</v>
      </c>
      <c r="D30">
        <v>1451</v>
      </c>
      <c r="E30">
        <f t="shared" si="0"/>
        <v>2603</v>
      </c>
      <c r="F30">
        <f t="shared" si="3"/>
        <v>24</v>
      </c>
      <c r="G30" s="4">
        <f t="shared" si="4"/>
        <v>2814.5573770491801</v>
      </c>
      <c r="H30" s="5">
        <v>0</v>
      </c>
      <c r="I30" s="5">
        <f t="shared" si="1"/>
        <v>0</v>
      </c>
      <c r="J30" s="4">
        <f t="shared" si="5"/>
        <v>2717.5</v>
      </c>
      <c r="K30">
        <f t="shared" si="2"/>
        <v>65220</v>
      </c>
    </row>
    <row r="31" spans="1:11" x14ac:dyDescent="0.25">
      <c r="A31" s="1">
        <v>2020</v>
      </c>
      <c r="B31" t="s">
        <v>23</v>
      </c>
      <c r="C31">
        <v>1154</v>
      </c>
      <c r="D31">
        <v>1523</v>
      </c>
      <c r="E31">
        <f t="shared" si="0"/>
        <v>2677</v>
      </c>
      <c r="F31">
        <f t="shared" si="3"/>
        <v>25</v>
      </c>
      <c r="G31" s="4">
        <f t="shared" si="4"/>
        <v>2814.5573770491801</v>
      </c>
      <c r="H31" s="5">
        <v>0</v>
      </c>
      <c r="I31" s="5">
        <f t="shared" si="1"/>
        <v>0</v>
      </c>
      <c r="J31" s="4">
        <f t="shared" ref="J31:J67" si="6">K31/F31</f>
        <v>2715.88</v>
      </c>
      <c r="K31">
        <f t="shared" si="2"/>
        <v>67897</v>
      </c>
    </row>
    <row r="32" spans="1:11" x14ac:dyDescent="0.25">
      <c r="A32" s="1"/>
      <c r="B32" t="s">
        <v>11</v>
      </c>
      <c r="C32">
        <v>1210</v>
      </c>
      <c r="D32">
        <v>1517</v>
      </c>
      <c r="E32">
        <f t="shared" si="0"/>
        <v>2727</v>
      </c>
      <c r="F32">
        <f t="shared" si="3"/>
        <v>26</v>
      </c>
      <c r="G32" s="4">
        <f t="shared" si="4"/>
        <v>2814.5573770491801</v>
      </c>
      <c r="H32" s="5">
        <v>0</v>
      </c>
      <c r="I32" s="5">
        <f t="shared" si="1"/>
        <v>0</v>
      </c>
      <c r="J32" s="4">
        <f t="shared" si="6"/>
        <v>2716.3076923076924</v>
      </c>
      <c r="K32">
        <f t="shared" si="2"/>
        <v>70624</v>
      </c>
    </row>
    <row r="33" spans="1:36" x14ac:dyDescent="0.25">
      <c r="A33" s="1"/>
      <c r="B33" t="s">
        <v>12</v>
      </c>
      <c r="C33">
        <v>1132</v>
      </c>
      <c r="D33">
        <v>1451</v>
      </c>
      <c r="E33">
        <f t="shared" si="0"/>
        <v>2583</v>
      </c>
      <c r="F33">
        <f t="shared" si="3"/>
        <v>27</v>
      </c>
      <c r="G33" s="4">
        <f t="shared" si="4"/>
        <v>2814.5573770491801</v>
      </c>
      <c r="H33" s="5">
        <v>0</v>
      </c>
      <c r="I33" s="5">
        <f t="shared" si="1"/>
        <v>0</v>
      </c>
      <c r="J33" s="4">
        <f t="shared" si="6"/>
        <v>2711.3703703703704</v>
      </c>
      <c r="K33">
        <f t="shared" si="2"/>
        <v>73207</v>
      </c>
    </row>
    <row r="34" spans="1:36" x14ac:dyDescent="0.25">
      <c r="A34" s="1"/>
      <c r="B34" t="s">
        <v>13</v>
      </c>
      <c r="C34">
        <v>965</v>
      </c>
      <c r="D34">
        <v>1266</v>
      </c>
      <c r="E34">
        <f t="shared" si="0"/>
        <v>2231</v>
      </c>
      <c r="F34">
        <f t="shared" si="3"/>
        <v>28</v>
      </c>
      <c r="G34" s="4">
        <f t="shared" si="4"/>
        <v>2814.5573770491801</v>
      </c>
      <c r="H34" s="5">
        <v>0</v>
      </c>
      <c r="I34" s="5">
        <f t="shared" si="1"/>
        <v>0</v>
      </c>
      <c r="J34" s="4">
        <f t="shared" si="6"/>
        <v>2694.2142857142858</v>
      </c>
      <c r="K34">
        <f t="shared" si="2"/>
        <v>75438</v>
      </c>
    </row>
    <row r="35" spans="1:36" x14ac:dyDescent="0.25">
      <c r="A35" s="1"/>
      <c r="B35" t="s">
        <v>14</v>
      </c>
      <c r="C35">
        <v>1200</v>
      </c>
      <c r="D35">
        <v>1483</v>
      </c>
      <c r="E35">
        <f t="shared" si="0"/>
        <v>2683</v>
      </c>
      <c r="F35">
        <f t="shared" si="3"/>
        <v>29</v>
      </c>
      <c r="G35" s="4">
        <f t="shared" si="4"/>
        <v>2814.5573770491801</v>
      </c>
      <c r="H35" s="5">
        <v>0</v>
      </c>
      <c r="I35" s="5">
        <f t="shared" si="1"/>
        <v>0</v>
      </c>
      <c r="J35" s="4">
        <f t="shared" si="6"/>
        <v>2693.8275862068967</v>
      </c>
      <c r="K35">
        <f t="shared" si="2"/>
        <v>78121</v>
      </c>
    </row>
    <row r="36" spans="1:36" x14ac:dyDescent="0.25">
      <c r="A36" s="1"/>
      <c r="B36" t="s">
        <v>15</v>
      </c>
      <c r="C36">
        <v>1212</v>
      </c>
      <c r="D36">
        <v>1509</v>
      </c>
      <c r="E36">
        <f t="shared" si="0"/>
        <v>2721</v>
      </c>
      <c r="F36">
        <f t="shared" si="3"/>
        <v>30</v>
      </c>
      <c r="G36" s="4">
        <f t="shared" si="4"/>
        <v>2814.5573770491801</v>
      </c>
      <c r="H36" s="5">
        <v>0</v>
      </c>
      <c r="I36" s="5">
        <f t="shared" si="1"/>
        <v>0</v>
      </c>
      <c r="J36" s="4">
        <f t="shared" si="6"/>
        <v>2694.7333333333331</v>
      </c>
      <c r="K36">
        <f t="shared" si="2"/>
        <v>80842</v>
      </c>
    </row>
    <row r="37" spans="1:36" x14ac:dyDescent="0.25">
      <c r="A37" s="1"/>
      <c r="B37" t="s">
        <v>16</v>
      </c>
      <c r="C37">
        <v>1128</v>
      </c>
      <c r="D37">
        <v>1439</v>
      </c>
      <c r="E37">
        <f t="shared" si="0"/>
        <v>2567</v>
      </c>
      <c r="F37">
        <f t="shared" si="3"/>
        <v>31</v>
      </c>
      <c r="G37" s="4">
        <f t="shared" si="4"/>
        <v>2814.5573770491801</v>
      </c>
      <c r="H37" s="5">
        <v>0</v>
      </c>
      <c r="I37" s="5">
        <f t="shared" si="1"/>
        <v>0</v>
      </c>
      <c r="J37" s="4">
        <f t="shared" si="6"/>
        <v>2690.6129032258063</v>
      </c>
      <c r="K37">
        <f t="shared" si="2"/>
        <v>83409</v>
      </c>
    </row>
    <row r="38" spans="1:36" x14ac:dyDescent="0.25">
      <c r="A38" s="1"/>
      <c r="B38" t="s">
        <v>17</v>
      </c>
      <c r="C38">
        <v>1085</v>
      </c>
      <c r="D38">
        <v>1432</v>
      </c>
      <c r="E38">
        <f t="shared" si="0"/>
        <v>2517</v>
      </c>
      <c r="F38">
        <f t="shared" si="3"/>
        <v>32</v>
      </c>
      <c r="G38" s="4">
        <f t="shared" si="4"/>
        <v>2814.5573770491801</v>
      </c>
      <c r="H38" s="5">
        <v>0</v>
      </c>
      <c r="I38" s="5">
        <f t="shared" si="1"/>
        <v>0</v>
      </c>
      <c r="J38" s="4">
        <f t="shared" si="6"/>
        <v>2685.1875</v>
      </c>
      <c r="K38">
        <f t="shared" si="2"/>
        <v>85926</v>
      </c>
    </row>
    <row r="39" spans="1:36" x14ac:dyDescent="0.25">
      <c r="A39" s="1"/>
      <c r="B39" t="s">
        <v>18</v>
      </c>
      <c r="C39">
        <v>1172</v>
      </c>
      <c r="D39">
        <v>1547</v>
      </c>
      <c r="E39">
        <f t="shared" si="0"/>
        <v>2719</v>
      </c>
      <c r="F39">
        <f t="shared" si="3"/>
        <v>33</v>
      </c>
      <c r="G39" s="4">
        <f t="shared" si="4"/>
        <v>2814.5573770491801</v>
      </c>
      <c r="H39" s="5">
        <v>0</v>
      </c>
      <c r="I39" s="5">
        <f t="shared" si="1"/>
        <v>0</v>
      </c>
      <c r="J39" s="4">
        <f t="shared" si="6"/>
        <v>2686.212121212121</v>
      </c>
      <c r="K39">
        <f t="shared" si="2"/>
        <v>88645</v>
      </c>
    </row>
    <row r="40" spans="1:36" x14ac:dyDescent="0.25">
      <c r="A40" s="1"/>
      <c r="B40" t="s">
        <v>19</v>
      </c>
      <c r="C40">
        <v>1357</v>
      </c>
      <c r="D40">
        <v>1820</v>
      </c>
      <c r="E40">
        <f t="shared" si="0"/>
        <v>3177</v>
      </c>
      <c r="F40">
        <f t="shared" si="3"/>
        <v>34</v>
      </c>
      <c r="G40" s="4">
        <f t="shared" si="4"/>
        <v>2814.5573770491801</v>
      </c>
      <c r="H40" s="5">
        <v>0</v>
      </c>
      <c r="I40" s="5">
        <f t="shared" si="1"/>
        <v>0</v>
      </c>
      <c r="J40" s="4">
        <f t="shared" si="6"/>
        <v>2700.6470588235293</v>
      </c>
      <c r="K40">
        <f t="shared" ref="K40:K67" si="7">K39+E40</f>
        <v>91822</v>
      </c>
    </row>
    <row r="41" spans="1:36" x14ac:dyDescent="0.25">
      <c r="A41" s="1"/>
      <c r="B41" t="s">
        <v>20</v>
      </c>
      <c r="C41">
        <v>1215</v>
      </c>
      <c r="D41">
        <v>1508</v>
      </c>
      <c r="E41">
        <f t="shared" si="0"/>
        <v>2723</v>
      </c>
      <c r="F41">
        <f t="shared" si="3"/>
        <v>35</v>
      </c>
      <c r="G41" s="4">
        <f t="shared" si="4"/>
        <v>2814.5573770491801</v>
      </c>
      <c r="H41" s="5">
        <v>0</v>
      </c>
      <c r="I41" s="5">
        <f t="shared" si="1"/>
        <v>0</v>
      </c>
      <c r="J41" s="4">
        <f t="shared" si="6"/>
        <v>2701.2857142857142</v>
      </c>
      <c r="K41">
        <f t="shared" si="7"/>
        <v>94545</v>
      </c>
    </row>
    <row r="42" spans="1:36" x14ac:dyDescent="0.25">
      <c r="A42" s="1"/>
      <c r="B42" t="s">
        <v>21</v>
      </c>
      <c r="C42">
        <v>1173</v>
      </c>
      <c r="D42">
        <v>1508</v>
      </c>
      <c r="E42">
        <f t="shared" si="0"/>
        <v>2681</v>
      </c>
      <c r="F42">
        <f t="shared" si="3"/>
        <v>36</v>
      </c>
      <c r="G42" s="4">
        <f t="shared" si="4"/>
        <v>2814.5573770491801</v>
      </c>
      <c r="H42" s="5">
        <v>0</v>
      </c>
      <c r="I42" s="5">
        <f t="shared" si="1"/>
        <v>0</v>
      </c>
      <c r="J42" s="4">
        <f t="shared" si="6"/>
        <v>2700.7222222222222</v>
      </c>
      <c r="K42">
        <f t="shared" si="7"/>
        <v>97226</v>
      </c>
    </row>
    <row r="43" spans="1:36" x14ac:dyDescent="0.25">
      <c r="A43" s="1">
        <v>2021</v>
      </c>
      <c r="B43" t="s">
        <v>24</v>
      </c>
      <c r="C43">
        <v>1173</v>
      </c>
      <c r="D43">
        <v>1559</v>
      </c>
      <c r="E43">
        <f t="shared" si="0"/>
        <v>2732</v>
      </c>
      <c r="F43">
        <f t="shared" si="3"/>
        <v>37</v>
      </c>
      <c r="G43" s="4">
        <f t="shared" si="4"/>
        <v>2814.5573770491801</v>
      </c>
      <c r="H43" s="5">
        <v>0</v>
      </c>
      <c r="I43" s="5">
        <f t="shared" si="1"/>
        <v>0</v>
      </c>
      <c r="J43" s="4">
        <f t="shared" si="6"/>
        <v>2701.5675675675675</v>
      </c>
      <c r="K43">
        <f t="shared" si="7"/>
        <v>99958</v>
      </c>
    </row>
    <row r="44" spans="1:36" x14ac:dyDescent="0.25">
      <c r="A44" s="1"/>
      <c r="B44" t="s">
        <v>11</v>
      </c>
      <c r="C44">
        <v>1110</v>
      </c>
      <c r="D44">
        <v>1356</v>
      </c>
      <c r="E44">
        <f t="shared" si="0"/>
        <v>2466</v>
      </c>
      <c r="F44">
        <f t="shared" si="3"/>
        <v>38</v>
      </c>
      <c r="G44" s="4">
        <f t="shared" si="4"/>
        <v>2814.5573770491801</v>
      </c>
      <c r="H44" s="5">
        <v>3762</v>
      </c>
      <c r="I44" s="5">
        <f t="shared" si="1"/>
        <v>0.9405</v>
      </c>
      <c r="J44" s="4">
        <f t="shared" si="6"/>
        <v>2695.3684210526317</v>
      </c>
      <c r="K44">
        <f t="shared" si="7"/>
        <v>102424</v>
      </c>
    </row>
    <row r="45" spans="1:36" x14ac:dyDescent="0.25">
      <c r="A45" s="1"/>
      <c r="B45" t="s">
        <v>12</v>
      </c>
      <c r="C45">
        <v>1210</v>
      </c>
      <c r="D45">
        <v>1712</v>
      </c>
      <c r="E45">
        <f t="shared" si="0"/>
        <v>2922</v>
      </c>
      <c r="F45">
        <f t="shared" si="3"/>
        <v>39</v>
      </c>
      <c r="G45" s="4">
        <f t="shared" si="4"/>
        <v>2814.5573770491801</v>
      </c>
      <c r="H45" s="5">
        <v>99065</v>
      </c>
      <c r="I45" s="5">
        <f t="shared" si="1"/>
        <v>24.766249999999999</v>
      </c>
      <c r="J45" s="4">
        <f t="shared" si="6"/>
        <v>2701.1794871794873</v>
      </c>
      <c r="K45">
        <f t="shared" si="7"/>
        <v>105346</v>
      </c>
      <c r="T45" s="11">
        <v>43466</v>
      </c>
      <c r="U45" s="11">
        <v>43831</v>
      </c>
      <c r="V45" t="s">
        <v>47</v>
      </c>
      <c r="AG45">
        <v>2679.8</v>
      </c>
      <c r="AH45">
        <v>2715.9</v>
      </c>
      <c r="AI45">
        <f>AH45-AG45</f>
        <v>36.099999999999909</v>
      </c>
      <c r="AJ45" s="12">
        <f>AI45/AG45</f>
        <v>1.3471154563773381E-2</v>
      </c>
    </row>
    <row r="46" spans="1:36" x14ac:dyDescent="0.25">
      <c r="A46" s="1"/>
      <c r="B46" t="s">
        <v>13</v>
      </c>
      <c r="C46">
        <v>1102</v>
      </c>
      <c r="D46">
        <v>1483</v>
      </c>
      <c r="E46">
        <f t="shared" si="0"/>
        <v>2585</v>
      </c>
      <c r="F46">
        <f t="shared" si="3"/>
        <v>40</v>
      </c>
      <c r="G46" s="4">
        <f t="shared" si="4"/>
        <v>2814.5573770491801</v>
      </c>
      <c r="H46" s="5">
        <v>533674</v>
      </c>
      <c r="I46" s="5">
        <f t="shared" si="1"/>
        <v>133.41849999999999</v>
      </c>
      <c r="J46" s="4">
        <f t="shared" si="6"/>
        <v>2698.2750000000001</v>
      </c>
      <c r="K46">
        <f t="shared" si="7"/>
        <v>107931</v>
      </c>
      <c r="T46" s="11">
        <v>43831</v>
      </c>
      <c r="U46" s="11">
        <v>44228</v>
      </c>
      <c r="V46" t="s">
        <v>46</v>
      </c>
      <c r="AG46">
        <v>2715.9</v>
      </c>
      <c r="AH46">
        <v>2695.4</v>
      </c>
      <c r="AI46">
        <f>AH46-AG46</f>
        <v>-20.5</v>
      </c>
      <c r="AJ46" s="12">
        <f>AI46/AG46</f>
        <v>-7.5481424205604032E-3</v>
      </c>
    </row>
    <row r="47" spans="1:36" x14ac:dyDescent="0.25">
      <c r="A47" s="1"/>
      <c r="B47" t="s">
        <v>14</v>
      </c>
      <c r="C47">
        <v>1235</v>
      </c>
      <c r="D47">
        <v>1716</v>
      </c>
      <c r="E47">
        <f t="shared" si="0"/>
        <v>2951</v>
      </c>
      <c r="F47">
        <f t="shared" si="3"/>
        <v>41</v>
      </c>
      <c r="G47" s="4">
        <f t="shared" si="4"/>
        <v>2814.5573770491801</v>
      </c>
      <c r="H47" s="5">
        <v>1134659</v>
      </c>
      <c r="I47" s="5">
        <f t="shared" si="1"/>
        <v>283.66475000000003</v>
      </c>
      <c r="J47" s="4">
        <f t="shared" si="6"/>
        <v>2704.439024390244</v>
      </c>
      <c r="K47">
        <f t="shared" si="7"/>
        <v>110882</v>
      </c>
      <c r="T47" s="11">
        <v>44228</v>
      </c>
      <c r="U47" s="11">
        <v>44593</v>
      </c>
      <c r="V47" t="s">
        <v>48</v>
      </c>
      <c r="AG47">
        <v>2695.4</v>
      </c>
      <c r="AH47">
        <v>2783.5</v>
      </c>
      <c r="AI47">
        <f>AH47-AG47</f>
        <v>88.099999999999909</v>
      </c>
      <c r="AJ47" s="12">
        <f>AI47/AG47</f>
        <v>3.2685315723083738E-2</v>
      </c>
    </row>
    <row r="48" spans="1:36" x14ac:dyDescent="0.25">
      <c r="A48" s="1"/>
      <c r="B48" t="s">
        <v>15</v>
      </c>
      <c r="C48">
        <v>1312</v>
      </c>
      <c r="D48">
        <v>1787</v>
      </c>
      <c r="E48">
        <f t="shared" si="0"/>
        <v>3099</v>
      </c>
      <c r="F48">
        <f t="shared" si="3"/>
        <v>42</v>
      </c>
      <c r="G48" s="4">
        <f t="shared" si="4"/>
        <v>2814.5573770491801</v>
      </c>
      <c r="H48" s="5">
        <v>2247466</v>
      </c>
      <c r="I48" s="5">
        <f t="shared" si="1"/>
        <v>561.86649999999997</v>
      </c>
      <c r="J48" s="4">
        <f t="shared" si="6"/>
        <v>2713.8333333333335</v>
      </c>
      <c r="K48">
        <f t="shared" si="7"/>
        <v>113981</v>
      </c>
    </row>
    <row r="49" spans="1:11" x14ac:dyDescent="0.25">
      <c r="A49" s="1"/>
      <c r="B49" t="s">
        <v>16</v>
      </c>
      <c r="C49">
        <v>1290</v>
      </c>
      <c r="D49">
        <v>1864</v>
      </c>
      <c r="E49">
        <f t="shared" si="0"/>
        <v>3154</v>
      </c>
      <c r="F49">
        <f t="shared" si="3"/>
        <v>43</v>
      </c>
      <c r="G49" s="4">
        <f t="shared" si="4"/>
        <v>2814.5573770491801</v>
      </c>
      <c r="H49" s="5">
        <v>3328746</v>
      </c>
      <c r="I49" s="5">
        <f t="shared" si="1"/>
        <v>832.18650000000002</v>
      </c>
      <c r="J49" s="4">
        <f t="shared" si="6"/>
        <v>2724.0697674418607</v>
      </c>
      <c r="K49">
        <f t="shared" si="7"/>
        <v>117135</v>
      </c>
    </row>
    <row r="50" spans="1:11" x14ac:dyDescent="0.25">
      <c r="A50" s="1"/>
      <c r="B50" t="s">
        <v>17</v>
      </c>
      <c r="C50">
        <v>1459</v>
      </c>
      <c r="D50">
        <v>2121</v>
      </c>
      <c r="E50">
        <f t="shared" si="0"/>
        <v>3580</v>
      </c>
      <c r="F50">
        <f t="shared" si="3"/>
        <v>44</v>
      </c>
      <c r="G50" s="4">
        <f t="shared" si="4"/>
        <v>2814.5573770491801</v>
      </c>
      <c r="H50" s="5">
        <v>4934476</v>
      </c>
      <c r="I50" s="5">
        <f t="shared" si="1"/>
        <v>1233.6189999999999</v>
      </c>
      <c r="J50" s="4">
        <f t="shared" si="6"/>
        <v>2743.5227272727275</v>
      </c>
      <c r="K50">
        <f t="shared" si="7"/>
        <v>120715</v>
      </c>
    </row>
    <row r="51" spans="1:11" x14ac:dyDescent="0.25">
      <c r="A51" s="1"/>
      <c r="B51" t="s">
        <v>18</v>
      </c>
      <c r="C51">
        <v>1382</v>
      </c>
      <c r="D51">
        <v>2210</v>
      </c>
      <c r="E51">
        <f t="shared" si="0"/>
        <v>3592</v>
      </c>
      <c r="F51">
        <f t="shared" si="3"/>
        <v>45</v>
      </c>
      <c r="G51" s="4">
        <f t="shared" si="4"/>
        <v>2814.5573770491801</v>
      </c>
      <c r="H51" s="5">
        <v>7248276</v>
      </c>
      <c r="I51" s="5">
        <f t="shared" si="1"/>
        <v>1812.069</v>
      </c>
      <c r="J51" s="4">
        <f t="shared" si="6"/>
        <v>2762.3777777777777</v>
      </c>
      <c r="K51">
        <f t="shared" si="7"/>
        <v>124307</v>
      </c>
    </row>
    <row r="52" spans="1:11" x14ac:dyDescent="0.25">
      <c r="A52" s="1"/>
      <c r="B52" t="s">
        <v>19</v>
      </c>
      <c r="C52">
        <v>1385</v>
      </c>
      <c r="D52">
        <v>2519</v>
      </c>
      <c r="E52">
        <f t="shared" si="0"/>
        <v>3904</v>
      </c>
      <c r="F52">
        <f t="shared" si="3"/>
        <v>46</v>
      </c>
      <c r="G52" s="4">
        <f t="shared" si="4"/>
        <v>2814.5573770491801</v>
      </c>
      <c r="H52" s="5">
        <v>9850522</v>
      </c>
      <c r="I52" s="5">
        <f t="shared" si="1"/>
        <v>2462.6305000000002</v>
      </c>
      <c r="J52" s="4">
        <f t="shared" si="6"/>
        <v>2787.195652173913</v>
      </c>
      <c r="K52">
        <f t="shared" si="7"/>
        <v>128211</v>
      </c>
    </row>
    <row r="53" spans="1:11" x14ac:dyDescent="0.25">
      <c r="A53" s="1"/>
      <c r="B53" t="s">
        <v>20</v>
      </c>
      <c r="C53">
        <v>1207</v>
      </c>
      <c r="D53">
        <v>2077</v>
      </c>
      <c r="E53">
        <f t="shared" si="0"/>
        <v>3284</v>
      </c>
      <c r="F53">
        <f t="shared" si="3"/>
        <v>47</v>
      </c>
      <c r="G53" s="4">
        <f t="shared" si="4"/>
        <v>2814.5573770491801</v>
      </c>
      <c r="H53" s="5">
        <v>10681153</v>
      </c>
      <c r="I53" s="5">
        <f t="shared" si="1"/>
        <v>2670.2882500000001</v>
      </c>
      <c r="J53" s="4">
        <f t="shared" si="6"/>
        <v>2797.7659574468084</v>
      </c>
      <c r="K53">
        <f t="shared" si="7"/>
        <v>131495</v>
      </c>
    </row>
    <row r="54" spans="1:11" x14ac:dyDescent="0.25">
      <c r="A54" s="1"/>
      <c r="B54" t="s">
        <v>21</v>
      </c>
      <c r="C54">
        <v>1145</v>
      </c>
      <c r="D54">
        <v>1719</v>
      </c>
      <c r="E54">
        <f t="shared" si="0"/>
        <v>2864</v>
      </c>
      <c r="F54">
        <f t="shared" si="3"/>
        <v>48</v>
      </c>
      <c r="G54" s="4">
        <f t="shared" si="4"/>
        <v>2814.5573770491801</v>
      </c>
      <c r="H54" s="5">
        <v>11312029</v>
      </c>
      <c r="I54" s="5">
        <f t="shared" si="1"/>
        <v>2828.0072500000001</v>
      </c>
      <c r="J54" s="4">
        <f t="shared" si="6"/>
        <v>2799.1458333333335</v>
      </c>
      <c r="K54">
        <f t="shared" si="7"/>
        <v>134359</v>
      </c>
    </row>
    <row r="55" spans="1:11" x14ac:dyDescent="0.25">
      <c r="A55" s="1">
        <v>2022</v>
      </c>
      <c r="B55" t="s">
        <v>25</v>
      </c>
      <c r="C55">
        <v>885</v>
      </c>
      <c r="D55">
        <v>1543</v>
      </c>
      <c r="E55">
        <f t="shared" si="0"/>
        <v>2428</v>
      </c>
      <c r="F55">
        <f t="shared" si="3"/>
        <v>49</v>
      </c>
      <c r="G55" s="4">
        <f t="shared" si="4"/>
        <v>2814.5573770491801</v>
      </c>
      <c r="H55" s="5">
        <v>13101350</v>
      </c>
      <c r="I55" s="5">
        <f t="shared" si="1"/>
        <v>3275.3375000000001</v>
      </c>
      <c r="J55" s="4">
        <f t="shared" si="6"/>
        <v>2791.5714285714284</v>
      </c>
      <c r="K55">
        <f t="shared" si="7"/>
        <v>136787</v>
      </c>
    </row>
    <row r="56" spans="1:11" x14ac:dyDescent="0.25">
      <c r="A56" s="1"/>
      <c r="B56" t="s">
        <v>11</v>
      </c>
      <c r="C56">
        <v>890</v>
      </c>
      <c r="D56">
        <v>1496</v>
      </c>
      <c r="E56">
        <f t="shared" si="0"/>
        <v>2386</v>
      </c>
      <c r="F56">
        <f t="shared" si="3"/>
        <v>50</v>
      </c>
      <c r="G56" s="4">
        <f t="shared" si="4"/>
        <v>2814.5573770491801</v>
      </c>
      <c r="H56" s="5">
        <v>14293590</v>
      </c>
      <c r="I56" s="5">
        <f t="shared" si="1"/>
        <v>3573.3975</v>
      </c>
      <c r="J56" s="4">
        <f t="shared" si="6"/>
        <v>2783.46</v>
      </c>
      <c r="K56">
        <f t="shared" si="7"/>
        <v>139173</v>
      </c>
    </row>
    <row r="57" spans="1:11" x14ac:dyDescent="0.25">
      <c r="A57" s="1"/>
      <c r="B57" t="s">
        <v>12</v>
      </c>
      <c r="C57">
        <v>1482</v>
      </c>
      <c r="D57">
        <v>2592</v>
      </c>
      <c r="E57">
        <f t="shared" si="0"/>
        <v>4074</v>
      </c>
      <c r="F57">
        <f t="shared" si="3"/>
        <v>51</v>
      </c>
      <c r="G57" s="4">
        <f t="shared" si="4"/>
        <v>2814.5573770491801</v>
      </c>
      <c r="H57" s="5">
        <v>14879325</v>
      </c>
      <c r="I57" s="5">
        <f t="shared" si="1"/>
        <v>3719.8312500000002</v>
      </c>
      <c r="J57" s="4">
        <f t="shared" si="6"/>
        <v>2808.7647058823532</v>
      </c>
      <c r="K57">
        <f t="shared" si="7"/>
        <v>143247</v>
      </c>
    </row>
    <row r="58" spans="1:11" x14ac:dyDescent="0.25">
      <c r="A58" s="1"/>
      <c r="B58" t="s">
        <v>13</v>
      </c>
      <c r="C58">
        <v>1213</v>
      </c>
      <c r="D58">
        <v>1948</v>
      </c>
      <c r="E58">
        <f t="shared" si="0"/>
        <v>3161</v>
      </c>
      <c r="F58">
        <f t="shared" si="3"/>
        <v>52</v>
      </c>
      <c r="G58" s="4">
        <f t="shared" si="4"/>
        <v>2814.5573770491801</v>
      </c>
      <c r="H58" s="5">
        <v>15184513</v>
      </c>
      <c r="I58" s="5">
        <f t="shared" si="1"/>
        <v>3796.1282500000002</v>
      </c>
      <c r="J58" s="4">
        <f t="shared" si="6"/>
        <v>2815.5384615384614</v>
      </c>
      <c r="K58">
        <f t="shared" si="7"/>
        <v>146408</v>
      </c>
    </row>
    <row r="59" spans="1:11" x14ac:dyDescent="0.25">
      <c r="A59" s="1"/>
      <c r="B59" t="s">
        <v>14</v>
      </c>
      <c r="C59">
        <v>1198</v>
      </c>
      <c r="D59">
        <v>1915</v>
      </c>
      <c r="E59">
        <f t="shared" si="0"/>
        <v>3113</v>
      </c>
      <c r="F59">
        <f t="shared" si="3"/>
        <v>53</v>
      </c>
      <c r="G59" s="4">
        <f t="shared" si="4"/>
        <v>2814.5573770491801</v>
      </c>
      <c r="H59" s="5">
        <v>15540321</v>
      </c>
      <c r="I59" s="5">
        <f t="shared" si="1"/>
        <v>3885.08025</v>
      </c>
      <c r="J59" s="4">
        <f t="shared" si="6"/>
        <v>2821.1509433962265</v>
      </c>
      <c r="K59">
        <f t="shared" si="7"/>
        <v>149521</v>
      </c>
    </row>
    <row r="60" spans="1:11" x14ac:dyDescent="0.25">
      <c r="A60" s="1"/>
      <c r="B60" t="s">
        <v>15</v>
      </c>
      <c r="C60">
        <v>1045</v>
      </c>
      <c r="D60">
        <v>1667</v>
      </c>
      <c r="E60">
        <f t="shared" si="0"/>
        <v>2712</v>
      </c>
      <c r="F60">
        <f t="shared" si="3"/>
        <v>54</v>
      </c>
      <c r="G60" s="4">
        <f t="shared" si="4"/>
        <v>2814.5573770491801</v>
      </c>
      <c r="H60" s="5">
        <v>15809437</v>
      </c>
      <c r="I60" s="5">
        <f t="shared" si="1"/>
        <v>3952.35925</v>
      </c>
      <c r="J60" s="4">
        <f t="shared" si="6"/>
        <v>2819.1296296296296</v>
      </c>
      <c r="K60">
        <f t="shared" si="7"/>
        <v>152233</v>
      </c>
    </row>
    <row r="61" spans="1:11" x14ac:dyDescent="0.25">
      <c r="A61" s="1"/>
      <c r="B61" t="s">
        <v>16</v>
      </c>
      <c r="C61">
        <v>1031</v>
      </c>
      <c r="D61">
        <v>1610</v>
      </c>
      <c r="E61">
        <f t="shared" si="0"/>
        <v>2641</v>
      </c>
      <c r="F61">
        <f t="shared" si="3"/>
        <v>55</v>
      </c>
      <c r="G61" s="4">
        <f t="shared" si="4"/>
        <v>2814.5573770491801</v>
      </c>
      <c r="H61" s="5">
        <v>16287697</v>
      </c>
      <c r="I61" s="5">
        <f t="shared" si="1"/>
        <v>4071.92425</v>
      </c>
      <c r="J61" s="4">
        <f t="shared" si="6"/>
        <v>2815.8909090909092</v>
      </c>
      <c r="K61">
        <f t="shared" si="7"/>
        <v>154874</v>
      </c>
    </row>
    <row r="62" spans="1:11" x14ac:dyDescent="0.25">
      <c r="A62" s="1"/>
      <c r="B62" t="s">
        <v>17</v>
      </c>
      <c r="C62">
        <v>1181</v>
      </c>
      <c r="D62">
        <v>1829</v>
      </c>
      <c r="E62">
        <f t="shared" si="0"/>
        <v>3010</v>
      </c>
      <c r="F62">
        <f t="shared" si="3"/>
        <v>56</v>
      </c>
      <c r="G62" s="4">
        <f t="shared" si="4"/>
        <v>2814.5573770491801</v>
      </c>
      <c r="H62" s="5">
        <v>16499549</v>
      </c>
      <c r="I62" s="5">
        <f t="shared" si="1"/>
        <v>4124.8872499999998</v>
      </c>
      <c r="J62" s="4">
        <f t="shared" si="6"/>
        <v>2819.3571428571427</v>
      </c>
      <c r="K62">
        <f t="shared" si="7"/>
        <v>157884</v>
      </c>
    </row>
    <row r="63" spans="1:11" x14ac:dyDescent="0.25">
      <c r="A63" s="1"/>
      <c r="B63" t="s">
        <v>18</v>
      </c>
      <c r="C63">
        <v>1072</v>
      </c>
      <c r="D63">
        <v>1590</v>
      </c>
      <c r="E63">
        <f t="shared" si="0"/>
        <v>2662</v>
      </c>
      <c r="F63">
        <f t="shared" si="3"/>
        <v>57</v>
      </c>
      <c r="G63" s="4">
        <f t="shared" si="4"/>
        <v>2814.5573770491801</v>
      </c>
      <c r="H63" s="5">
        <v>16570721</v>
      </c>
      <c r="I63" s="5">
        <f t="shared" si="1"/>
        <v>4142.6802500000003</v>
      </c>
      <c r="J63" s="4">
        <f t="shared" si="6"/>
        <v>2816.5964912280701</v>
      </c>
      <c r="K63">
        <f t="shared" si="7"/>
        <v>160546</v>
      </c>
    </row>
    <row r="64" spans="1:11" x14ac:dyDescent="0.25">
      <c r="A64" s="1"/>
      <c r="B64" t="s">
        <v>19</v>
      </c>
      <c r="C64">
        <v>1159</v>
      </c>
      <c r="D64">
        <v>1820</v>
      </c>
      <c r="E64">
        <f t="shared" si="0"/>
        <v>2979</v>
      </c>
      <c r="F64">
        <f t="shared" si="3"/>
        <v>58</v>
      </c>
      <c r="G64" s="4">
        <f t="shared" si="4"/>
        <v>2814.5573770491801</v>
      </c>
      <c r="H64" s="5">
        <v>16639907</v>
      </c>
      <c r="I64" s="5">
        <f t="shared" si="1"/>
        <v>4159.9767499999998</v>
      </c>
      <c r="J64" s="4">
        <f t="shared" si="6"/>
        <v>2819.3965517241381</v>
      </c>
      <c r="K64">
        <f t="shared" si="7"/>
        <v>163525</v>
      </c>
    </row>
    <row r="65" spans="1:11" x14ac:dyDescent="0.25">
      <c r="A65" s="1"/>
      <c r="B65" t="s">
        <v>20</v>
      </c>
      <c r="C65">
        <v>1067</v>
      </c>
      <c r="D65">
        <v>1718</v>
      </c>
      <c r="E65">
        <f t="shared" si="0"/>
        <v>2785</v>
      </c>
      <c r="F65">
        <f t="shared" si="3"/>
        <v>59</v>
      </c>
      <c r="G65" s="4">
        <f t="shared" si="4"/>
        <v>2814.5573770491801</v>
      </c>
      <c r="H65" s="5">
        <v>16722480</v>
      </c>
      <c r="I65" s="5">
        <f t="shared" si="1"/>
        <v>4180.62</v>
      </c>
      <c r="J65" s="4">
        <f t="shared" si="6"/>
        <v>2818.8135593220341</v>
      </c>
      <c r="K65">
        <f t="shared" si="7"/>
        <v>166310</v>
      </c>
    </row>
    <row r="66" spans="1:11" x14ac:dyDescent="0.25">
      <c r="A66" s="1"/>
      <c r="B66" t="s">
        <v>21</v>
      </c>
      <c r="C66">
        <v>997</v>
      </c>
      <c r="D66">
        <v>1615</v>
      </c>
      <c r="E66">
        <f t="shared" si="0"/>
        <v>2612</v>
      </c>
      <c r="F66">
        <f t="shared" si="3"/>
        <v>60</v>
      </c>
      <c r="G66" s="4">
        <f t="shared" si="4"/>
        <v>2814.5573770491801</v>
      </c>
      <c r="H66" s="5">
        <v>16786487</v>
      </c>
      <c r="I66" s="5">
        <f t="shared" si="1"/>
        <v>4196.6217500000002</v>
      </c>
      <c r="J66" s="4">
        <f t="shared" si="6"/>
        <v>2815.3666666666668</v>
      </c>
      <c r="K66">
        <f t="shared" si="7"/>
        <v>168922</v>
      </c>
    </row>
    <row r="67" spans="1:11" x14ac:dyDescent="0.25">
      <c r="A67" s="1">
        <v>2023</v>
      </c>
      <c r="B67" t="s">
        <v>26</v>
      </c>
      <c r="C67">
        <v>1034</v>
      </c>
      <c r="D67">
        <v>1732</v>
      </c>
      <c r="E67">
        <f t="shared" si="0"/>
        <v>2766</v>
      </c>
      <c r="F67">
        <f t="shared" si="3"/>
        <v>61</v>
      </c>
      <c r="G67" s="4">
        <f t="shared" si="4"/>
        <v>2814.5573770491801</v>
      </c>
      <c r="H67" s="5">
        <v>16823139</v>
      </c>
      <c r="I67" s="5">
        <f t="shared" si="1"/>
        <v>4205.7847499999998</v>
      </c>
      <c r="J67" s="4">
        <f t="shared" si="6"/>
        <v>2814.5573770491801</v>
      </c>
      <c r="K67">
        <f t="shared" si="7"/>
        <v>171688</v>
      </c>
    </row>
    <row r="68" spans="1:11" x14ac:dyDescent="0.25">
      <c r="E68" t="s">
        <v>36</v>
      </c>
    </row>
    <row r="69" spans="1:11" x14ac:dyDescent="0.25">
      <c r="E69">
        <f>SUM(E7:E67)</f>
        <v>171688</v>
      </c>
    </row>
    <row r="71" spans="1:11" x14ac:dyDescent="0.25">
      <c r="B71" t="s">
        <v>44</v>
      </c>
      <c r="C71" s="6" t="s">
        <v>42</v>
      </c>
    </row>
    <row r="72" spans="1:11" x14ac:dyDescent="0.25">
      <c r="B72" t="s">
        <v>44</v>
      </c>
      <c r="C72" s="6" t="s">
        <v>43</v>
      </c>
    </row>
    <row r="73" spans="1:11" x14ac:dyDescent="0.25">
      <c r="B73" t="s">
        <v>44</v>
      </c>
      <c r="C73" s="6" t="s">
        <v>45</v>
      </c>
    </row>
  </sheetData>
  <sheetProtection selectLockedCells="1" selectUnlockedCells="1"/>
  <hyperlinks>
    <hyperlink ref="H6" r:id="rId1" xr:uid="{00000000-0004-0000-0400-000000000000}"/>
    <hyperlink ref="C71" r:id="rId2" xr:uid="{00000000-0004-0000-0400-000001000000}"/>
    <hyperlink ref="C72" r:id="rId3" xr:uid="{00000000-0004-0000-0400-000002000000}"/>
    <hyperlink ref="C73" r:id="rId4" xr:uid="{00000000-0004-0000-0400-000003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73"/>
  <sheetViews>
    <sheetView topLeftCell="A25" zoomScale="95" zoomScaleNormal="95" workbookViewId="0">
      <selection activeCell="J7" sqref="J7"/>
    </sheetView>
  </sheetViews>
  <sheetFormatPr defaultColWidth="11.5546875" defaultRowHeight="13.2" x14ac:dyDescent="0.25"/>
  <cols>
    <col min="2" max="2" width="14.21875" customWidth="1"/>
    <col min="3" max="3" width="34.109375" customWidth="1"/>
    <col min="4" max="4" width="34.6640625" customWidth="1"/>
    <col min="5" max="5" width="7.33203125" bestFit="1" customWidth="1"/>
    <col min="6" max="6" width="3.109375" bestFit="1" customWidth="1"/>
    <col min="7" max="7" width="0" hidden="1" customWidth="1"/>
    <col min="8" max="8" width="9.5546875" style="5" bestFit="1" customWidth="1"/>
    <col min="9" max="9" width="12.88671875" style="5" bestFit="1" customWidth="1"/>
    <col min="11" max="11" width="7.33203125" bestFit="1" customWidth="1"/>
  </cols>
  <sheetData>
    <row r="1" spans="1:11" x14ac:dyDescent="0.25">
      <c r="A1" s="1" t="s">
        <v>0</v>
      </c>
      <c r="I1" s="8" t="s">
        <v>38</v>
      </c>
    </row>
    <row r="2" spans="1:11" x14ac:dyDescent="0.25">
      <c r="A2" s="1"/>
      <c r="I2" s="8" t="s">
        <v>37</v>
      </c>
    </row>
    <row r="3" spans="1:11" x14ac:dyDescent="0.25">
      <c r="A3" s="1" t="s">
        <v>31</v>
      </c>
      <c r="I3" s="10">
        <v>4500</v>
      </c>
    </row>
    <row r="4" spans="1:11" x14ac:dyDescent="0.25">
      <c r="A4" s="1"/>
      <c r="C4" t="s">
        <v>2</v>
      </c>
      <c r="I4" s="8">
        <f>H67/I3</f>
        <v>3738.4753333333333</v>
      </c>
    </row>
    <row r="5" spans="1:11" x14ac:dyDescent="0.25">
      <c r="A5" s="1" t="s">
        <v>3</v>
      </c>
      <c r="B5" t="s">
        <v>4</v>
      </c>
      <c r="C5" t="s">
        <v>5</v>
      </c>
      <c r="D5" t="s">
        <v>6</v>
      </c>
      <c r="E5" s="2" t="s">
        <v>7</v>
      </c>
      <c r="I5" s="8">
        <f>((INT(I4/1000)+1)*1000)</f>
        <v>4000</v>
      </c>
    </row>
    <row r="6" spans="1:11" x14ac:dyDescent="0.25">
      <c r="C6" t="s">
        <v>8</v>
      </c>
      <c r="D6" t="s">
        <v>9</v>
      </c>
      <c r="E6" t="s">
        <v>49</v>
      </c>
      <c r="G6" t="s">
        <v>35</v>
      </c>
      <c r="H6" s="7" t="s">
        <v>37</v>
      </c>
      <c r="I6" s="7" t="s">
        <v>41</v>
      </c>
      <c r="J6" t="s">
        <v>51</v>
      </c>
      <c r="K6" t="s">
        <v>36</v>
      </c>
    </row>
    <row r="7" spans="1:11" x14ac:dyDescent="0.25">
      <c r="A7" s="1">
        <v>2018</v>
      </c>
      <c r="B7" t="s">
        <v>10</v>
      </c>
      <c r="C7">
        <v>1779</v>
      </c>
      <c r="D7">
        <v>1370</v>
      </c>
      <c r="E7">
        <f t="shared" ref="E7:E67" si="0">C7+D7</f>
        <v>3149</v>
      </c>
      <c r="F7">
        <f>1</f>
        <v>1</v>
      </c>
      <c r="G7" s="4">
        <f>E69/F67</f>
        <v>3854.1311475409834</v>
      </c>
      <c r="H7" s="5">
        <v>0</v>
      </c>
      <c r="I7" s="5">
        <f>H7/$I$5</f>
        <v>0</v>
      </c>
      <c r="J7" s="4"/>
      <c r="K7">
        <f>E7</f>
        <v>3149</v>
      </c>
    </row>
    <row r="8" spans="1:11" x14ac:dyDescent="0.25">
      <c r="A8" s="1"/>
      <c r="B8" t="s">
        <v>11</v>
      </c>
      <c r="C8">
        <v>1739</v>
      </c>
      <c r="D8">
        <v>1344</v>
      </c>
      <c r="E8">
        <f t="shared" si="0"/>
        <v>3083</v>
      </c>
      <c r="F8">
        <f>F7+1</f>
        <v>2</v>
      </c>
      <c r="G8" s="4">
        <f>G7</f>
        <v>3854.1311475409834</v>
      </c>
      <c r="H8" s="5">
        <v>0</v>
      </c>
      <c r="I8" s="5">
        <f t="shared" ref="I8:I67" si="1">H8/$I$5</f>
        <v>0</v>
      </c>
      <c r="J8" s="4"/>
      <c r="K8">
        <f>K7+E8</f>
        <v>6232</v>
      </c>
    </row>
    <row r="9" spans="1:11" x14ac:dyDescent="0.25">
      <c r="A9" s="1"/>
      <c r="B9" t="s">
        <v>12</v>
      </c>
      <c r="C9">
        <v>1978</v>
      </c>
      <c r="D9">
        <v>1454</v>
      </c>
      <c r="E9">
        <f t="shared" si="0"/>
        <v>3432</v>
      </c>
      <c r="F9">
        <f t="shared" ref="F9:F67" si="2">F8+1</f>
        <v>3</v>
      </c>
      <c r="G9" s="4">
        <f t="shared" ref="G9:G67" si="3">G8</f>
        <v>3854.1311475409834</v>
      </c>
      <c r="H9" s="5">
        <v>0</v>
      </c>
      <c r="I9" s="5">
        <f t="shared" si="1"/>
        <v>0</v>
      </c>
      <c r="J9" s="4"/>
      <c r="K9">
        <f t="shared" ref="K9:K67" si="4">K8+E9</f>
        <v>9664</v>
      </c>
    </row>
    <row r="10" spans="1:11" x14ac:dyDescent="0.25">
      <c r="A10" s="1"/>
      <c r="B10" t="s">
        <v>13</v>
      </c>
      <c r="C10">
        <v>1821</v>
      </c>
      <c r="D10">
        <v>1639</v>
      </c>
      <c r="E10">
        <f t="shared" si="0"/>
        <v>3460</v>
      </c>
      <c r="F10">
        <f t="shared" si="2"/>
        <v>4</v>
      </c>
      <c r="G10" s="4">
        <f t="shared" si="3"/>
        <v>3854.1311475409834</v>
      </c>
      <c r="H10" s="5">
        <v>0</v>
      </c>
      <c r="I10" s="5">
        <f t="shared" si="1"/>
        <v>0</v>
      </c>
      <c r="J10" s="4"/>
      <c r="K10">
        <f t="shared" si="4"/>
        <v>13124</v>
      </c>
    </row>
    <row r="11" spans="1:11" x14ac:dyDescent="0.25">
      <c r="A11" s="1"/>
      <c r="B11" t="s">
        <v>14</v>
      </c>
      <c r="C11">
        <v>2014</v>
      </c>
      <c r="D11">
        <v>1978</v>
      </c>
      <c r="E11">
        <f t="shared" si="0"/>
        <v>3992</v>
      </c>
      <c r="F11">
        <f t="shared" si="2"/>
        <v>5</v>
      </c>
      <c r="G11" s="4">
        <f t="shared" si="3"/>
        <v>3854.1311475409834</v>
      </c>
      <c r="H11" s="5">
        <v>0</v>
      </c>
      <c r="I11" s="5">
        <f t="shared" si="1"/>
        <v>0</v>
      </c>
      <c r="J11" s="4"/>
      <c r="K11">
        <f t="shared" si="4"/>
        <v>17116</v>
      </c>
    </row>
    <row r="12" spans="1:11" x14ac:dyDescent="0.25">
      <c r="A12" s="1"/>
      <c r="B12" t="s">
        <v>15</v>
      </c>
      <c r="C12">
        <v>1853</v>
      </c>
      <c r="D12">
        <v>1817</v>
      </c>
      <c r="E12">
        <f t="shared" si="0"/>
        <v>3670</v>
      </c>
      <c r="F12">
        <f t="shared" si="2"/>
        <v>6</v>
      </c>
      <c r="G12" s="4">
        <f t="shared" si="3"/>
        <v>3854.1311475409834</v>
      </c>
      <c r="H12" s="5">
        <v>0</v>
      </c>
      <c r="I12" s="5">
        <f t="shared" si="1"/>
        <v>0</v>
      </c>
      <c r="J12" s="4"/>
      <c r="K12">
        <f t="shared" si="4"/>
        <v>20786</v>
      </c>
    </row>
    <row r="13" spans="1:11" x14ac:dyDescent="0.25">
      <c r="A13" s="1"/>
      <c r="B13" t="s">
        <v>16</v>
      </c>
      <c r="C13">
        <v>1917</v>
      </c>
      <c r="D13">
        <v>1987</v>
      </c>
      <c r="E13">
        <f t="shared" si="0"/>
        <v>3904</v>
      </c>
      <c r="F13">
        <f t="shared" si="2"/>
        <v>7</v>
      </c>
      <c r="G13" s="4">
        <f t="shared" si="3"/>
        <v>3854.1311475409834</v>
      </c>
      <c r="H13" s="5">
        <v>0</v>
      </c>
      <c r="I13" s="5">
        <f t="shared" si="1"/>
        <v>0</v>
      </c>
      <c r="J13" s="4"/>
      <c r="K13">
        <f t="shared" si="4"/>
        <v>24690</v>
      </c>
    </row>
    <row r="14" spans="1:11" x14ac:dyDescent="0.25">
      <c r="A14" s="1"/>
      <c r="B14" t="s">
        <v>17</v>
      </c>
      <c r="C14">
        <v>1990</v>
      </c>
      <c r="D14">
        <v>2007</v>
      </c>
      <c r="E14">
        <f t="shared" si="0"/>
        <v>3997</v>
      </c>
      <c r="F14">
        <f t="shared" si="2"/>
        <v>8</v>
      </c>
      <c r="G14" s="4">
        <f t="shared" si="3"/>
        <v>3854.1311475409834</v>
      </c>
      <c r="H14" s="5">
        <v>0</v>
      </c>
      <c r="I14" s="5">
        <f t="shared" si="1"/>
        <v>0</v>
      </c>
      <c r="J14" s="4"/>
      <c r="K14">
        <f t="shared" si="4"/>
        <v>28687</v>
      </c>
    </row>
    <row r="15" spans="1:11" x14ac:dyDescent="0.25">
      <c r="A15" s="1"/>
      <c r="B15" t="s">
        <v>18</v>
      </c>
      <c r="C15">
        <v>1939</v>
      </c>
      <c r="D15">
        <v>1948</v>
      </c>
      <c r="E15">
        <f t="shared" si="0"/>
        <v>3887</v>
      </c>
      <c r="F15">
        <f t="shared" si="2"/>
        <v>9</v>
      </c>
      <c r="G15" s="4">
        <f t="shared" si="3"/>
        <v>3854.1311475409834</v>
      </c>
      <c r="H15" s="5">
        <v>0</v>
      </c>
      <c r="I15" s="5">
        <f t="shared" si="1"/>
        <v>0</v>
      </c>
      <c r="J15" s="4"/>
      <c r="K15">
        <f t="shared" si="4"/>
        <v>32574</v>
      </c>
    </row>
    <row r="16" spans="1:11" x14ac:dyDescent="0.25">
      <c r="A16" s="1"/>
      <c r="B16" t="s">
        <v>19</v>
      </c>
      <c r="C16">
        <v>2016</v>
      </c>
      <c r="D16">
        <v>1933</v>
      </c>
      <c r="E16">
        <f t="shared" si="0"/>
        <v>3949</v>
      </c>
      <c r="F16">
        <f t="shared" si="2"/>
        <v>10</v>
      </c>
      <c r="G16" s="4">
        <f t="shared" si="3"/>
        <v>3854.1311475409834</v>
      </c>
      <c r="H16" s="5">
        <v>0</v>
      </c>
      <c r="I16" s="5">
        <f t="shared" si="1"/>
        <v>0</v>
      </c>
      <c r="J16" s="4"/>
      <c r="K16">
        <f t="shared" si="4"/>
        <v>36523</v>
      </c>
    </row>
    <row r="17" spans="1:11" x14ac:dyDescent="0.25">
      <c r="A17" s="1"/>
      <c r="B17" t="s">
        <v>20</v>
      </c>
      <c r="C17">
        <v>1877</v>
      </c>
      <c r="D17">
        <v>1882</v>
      </c>
      <c r="E17">
        <f t="shared" si="0"/>
        <v>3759</v>
      </c>
      <c r="F17">
        <f t="shared" si="2"/>
        <v>11</v>
      </c>
      <c r="G17" s="4">
        <f t="shared" si="3"/>
        <v>3854.1311475409834</v>
      </c>
      <c r="H17" s="5">
        <v>0</v>
      </c>
      <c r="I17" s="5">
        <f t="shared" si="1"/>
        <v>0</v>
      </c>
      <c r="J17" s="4"/>
      <c r="K17">
        <f t="shared" si="4"/>
        <v>40282</v>
      </c>
    </row>
    <row r="18" spans="1:11" x14ac:dyDescent="0.25">
      <c r="A18" s="1"/>
      <c r="B18" t="s">
        <v>21</v>
      </c>
      <c r="C18">
        <v>1890</v>
      </c>
      <c r="D18">
        <v>1914</v>
      </c>
      <c r="E18">
        <f t="shared" si="0"/>
        <v>3804</v>
      </c>
      <c r="F18">
        <f t="shared" si="2"/>
        <v>12</v>
      </c>
      <c r="G18" s="4">
        <f t="shared" si="3"/>
        <v>3854.1311475409834</v>
      </c>
      <c r="H18" s="5">
        <v>0</v>
      </c>
      <c r="I18" s="5">
        <f t="shared" si="1"/>
        <v>0</v>
      </c>
      <c r="J18" s="4"/>
      <c r="K18">
        <f t="shared" si="4"/>
        <v>44086</v>
      </c>
    </row>
    <row r="19" spans="1:11" x14ac:dyDescent="0.25">
      <c r="A19" s="1">
        <v>2019</v>
      </c>
      <c r="B19" t="s">
        <v>22</v>
      </c>
      <c r="C19">
        <v>1859</v>
      </c>
      <c r="D19">
        <v>1941</v>
      </c>
      <c r="E19">
        <f t="shared" si="0"/>
        <v>3800</v>
      </c>
      <c r="F19">
        <f t="shared" si="2"/>
        <v>13</v>
      </c>
      <c r="G19" s="4">
        <f t="shared" si="3"/>
        <v>3854.1311475409834</v>
      </c>
      <c r="H19" s="5">
        <v>0</v>
      </c>
      <c r="I19" s="5">
        <f t="shared" si="1"/>
        <v>0</v>
      </c>
      <c r="J19" s="4">
        <f t="shared" ref="J19:J50" si="5">K19/F19</f>
        <v>3683.5384615384614</v>
      </c>
      <c r="K19">
        <f t="shared" si="4"/>
        <v>47886</v>
      </c>
    </row>
    <row r="20" spans="1:11" x14ac:dyDescent="0.25">
      <c r="A20" s="1"/>
      <c r="B20" t="s">
        <v>11</v>
      </c>
      <c r="C20">
        <v>1848</v>
      </c>
      <c r="D20">
        <v>1732</v>
      </c>
      <c r="E20">
        <f t="shared" si="0"/>
        <v>3580</v>
      </c>
      <c r="F20">
        <f t="shared" si="2"/>
        <v>14</v>
      </c>
      <c r="G20" s="4">
        <f t="shared" si="3"/>
        <v>3854.1311475409834</v>
      </c>
      <c r="H20" s="5">
        <v>0</v>
      </c>
      <c r="I20" s="5">
        <f t="shared" si="1"/>
        <v>0</v>
      </c>
      <c r="J20" s="4">
        <f t="shared" si="5"/>
        <v>3676.1428571428573</v>
      </c>
      <c r="K20">
        <f t="shared" si="4"/>
        <v>51466</v>
      </c>
    </row>
    <row r="21" spans="1:11" x14ac:dyDescent="0.25">
      <c r="A21" s="1"/>
      <c r="B21" t="s">
        <v>12</v>
      </c>
      <c r="C21">
        <v>2044</v>
      </c>
      <c r="D21">
        <v>2048</v>
      </c>
      <c r="E21">
        <f t="shared" si="0"/>
        <v>4092</v>
      </c>
      <c r="F21">
        <f t="shared" si="2"/>
        <v>15</v>
      </c>
      <c r="G21" s="4">
        <f t="shared" si="3"/>
        <v>3854.1311475409834</v>
      </c>
      <c r="H21" s="5">
        <v>0</v>
      </c>
      <c r="I21" s="5">
        <f t="shared" si="1"/>
        <v>0</v>
      </c>
      <c r="J21" s="4">
        <f t="shared" si="5"/>
        <v>3703.8666666666668</v>
      </c>
      <c r="K21">
        <f t="shared" si="4"/>
        <v>55558</v>
      </c>
    </row>
    <row r="22" spans="1:11" x14ac:dyDescent="0.25">
      <c r="A22" s="1"/>
      <c r="B22" t="s">
        <v>13</v>
      </c>
      <c r="C22">
        <v>1785</v>
      </c>
      <c r="D22">
        <v>1868</v>
      </c>
      <c r="E22">
        <f t="shared" si="0"/>
        <v>3653</v>
      </c>
      <c r="F22">
        <f t="shared" si="2"/>
        <v>16</v>
      </c>
      <c r="G22" s="4">
        <f t="shared" si="3"/>
        <v>3854.1311475409834</v>
      </c>
      <c r="H22" s="5">
        <v>0</v>
      </c>
      <c r="I22" s="5">
        <f t="shared" si="1"/>
        <v>0</v>
      </c>
      <c r="J22" s="4">
        <f t="shared" si="5"/>
        <v>3700.6875</v>
      </c>
      <c r="K22">
        <f t="shared" si="4"/>
        <v>59211</v>
      </c>
    </row>
    <row r="23" spans="1:11" x14ac:dyDescent="0.25">
      <c r="A23" s="1"/>
      <c r="B23" t="s">
        <v>14</v>
      </c>
      <c r="C23">
        <v>2034</v>
      </c>
      <c r="D23">
        <v>1988</v>
      </c>
      <c r="E23">
        <f t="shared" si="0"/>
        <v>4022</v>
      </c>
      <c r="F23">
        <f t="shared" si="2"/>
        <v>17</v>
      </c>
      <c r="G23" s="4">
        <f t="shared" si="3"/>
        <v>3854.1311475409834</v>
      </c>
      <c r="H23" s="5">
        <v>0</v>
      </c>
      <c r="I23" s="5">
        <f t="shared" si="1"/>
        <v>0</v>
      </c>
      <c r="J23" s="4">
        <f t="shared" si="5"/>
        <v>3719.5882352941176</v>
      </c>
      <c r="K23">
        <f t="shared" si="4"/>
        <v>63233</v>
      </c>
    </row>
    <row r="24" spans="1:11" x14ac:dyDescent="0.25">
      <c r="A24" s="1"/>
      <c r="B24" t="s">
        <v>15</v>
      </c>
      <c r="C24">
        <v>1828</v>
      </c>
      <c r="D24">
        <v>1828</v>
      </c>
      <c r="E24">
        <f t="shared" si="0"/>
        <v>3656</v>
      </c>
      <c r="F24">
        <f t="shared" si="2"/>
        <v>18</v>
      </c>
      <c r="G24" s="4">
        <f t="shared" si="3"/>
        <v>3854.1311475409834</v>
      </c>
      <c r="H24" s="5">
        <v>0</v>
      </c>
      <c r="I24" s="5">
        <f t="shared" si="1"/>
        <v>0</v>
      </c>
      <c r="J24" s="4">
        <f t="shared" si="5"/>
        <v>3716.0555555555557</v>
      </c>
      <c r="K24">
        <f t="shared" si="4"/>
        <v>66889</v>
      </c>
    </row>
    <row r="25" spans="1:11" x14ac:dyDescent="0.25">
      <c r="A25" s="1"/>
      <c r="B25" t="s">
        <v>16</v>
      </c>
      <c r="C25">
        <v>2002</v>
      </c>
      <c r="D25">
        <v>2052</v>
      </c>
      <c r="E25">
        <f t="shared" si="0"/>
        <v>4054</v>
      </c>
      <c r="F25">
        <f t="shared" si="2"/>
        <v>19</v>
      </c>
      <c r="G25" s="4">
        <f t="shared" si="3"/>
        <v>3854.1311475409834</v>
      </c>
      <c r="H25" s="5">
        <v>0</v>
      </c>
      <c r="I25" s="5">
        <f t="shared" si="1"/>
        <v>0</v>
      </c>
      <c r="J25" s="4">
        <f t="shared" si="5"/>
        <v>3733.8421052631579</v>
      </c>
      <c r="K25">
        <f t="shared" si="4"/>
        <v>70943</v>
      </c>
    </row>
    <row r="26" spans="1:11" x14ac:dyDescent="0.25">
      <c r="A26" s="1"/>
      <c r="B26" t="s">
        <v>17</v>
      </c>
      <c r="C26">
        <v>1908</v>
      </c>
      <c r="D26">
        <v>1934</v>
      </c>
      <c r="E26">
        <f t="shared" si="0"/>
        <v>3842</v>
      </c>
      <c r="F26">
        <f t="shared" si="2"/>
        <v>20</v>
      </c>
      <c r="G26" s="4">
        <f t="shared" si="3"/>
        <v>3854.1311475409834</v>
      </c>
      <c r="H26" s="5">
        <v>0</v>
      </c>
      <c r="I26" s="5">
        <f t="shared" si="1"/>
        <v>0</v>
      </c>
      <c r="J26" s="4">
        <f t="shared" si="5"/>
        <v>3739.25</v>
      </c>
      <c r="K26">
        <f t="shared" si="4"/>
        <v>74785</v>
      </c>
    </row>
    <row r="27" spans="1:11" x14ac:dyDescent="0.25">
      <c r="A27" s="1"/>
      <c r="B27" t="s">
        <v>18</v>
      </c>
      <c r="C27">
        <v>1791</v>
      </c>
      <c r="D27">
        <v>1926</v>
      </c>
      <c r="E27">
        <f t="shared" si="0"/>
        <v>3717</v>
      </c>
      <c r="F27">
        <f t="shared" si="2"/>
        <v>21</v>
      </c>
      <c r="G27" s="4">
        <f t="shared" si="3"/>
        <v>3854.1311475409834</v>
      </c>
      <c r="H27" s="5">
        <v>0</v>
      </c>
      <c r="I27" s="5">
        <f t="shared" si="1"/>
        <v>0</v>
      </c>
      <c r="J27" s="4">
        <f t="shared" si="5"/>
        <v>3738.1904761904761</v>
      </c>
      <c r="K27">
        <f t="shared" si="4"/>
        <v>78502</v>
      </c>
    </row>
    <row r="28" spans="1:11" x14ac:dyDescent="0.25">
      <c r="A28" s="1"/>
      <c r="B28" t="s">
        <v>19</v>
      </c>
      <c r="C28">
        <v>1918</v>
      </c>
      <c r="D28">
        <v>2032</v>
      </c>
      <c r="E28">
        <f t="shared" si="0"/>
        <v>3950</v>
      </c>
      <c r="F28">
        <f t="shared" si="2"/>
        <v>22</v>
      </c>
      <c r="G28" s="4">
        <f t="shared" si="3"/>
        <v>3854.1311475409834</v>
      </c>
      <c r="H28" s="5">
        <v>0</v>
      </c>
      <c r="I28" s="5">
        <f t="shared" si="1"/>
        <v>0</v>
      </c>
      <c r="J28" s="4">
        <f t="shared" si="5"/>
        <v>3747.818181818182</v>
      </c>
      <c r="K28">
        <f t="shared" si="4"/>
        <v>82452</v>
      </c>
    </row>
    <row r="29" spans="1:11" x14ac:dyDescent="0.25">
      <c r="A29" s="1"/>
      <c r="B29" t="s">
        <v>20</v>
      </c>
      <c r="C29">
        <v>1778</v>
      </c>
      <c r="D29">
        <v>1877</v>
      </c>
      <c r="E29">
        <f t="shared" si="0"/>
        <v>3655</v>
      </c>
      <c r="F29">
        <f t="shared" si="2"/>
        <v>23</v>
      </c>
      <c r="G29" s="4">
        <f t="shared" si="3"/>
        <v>3854.1311475409834</v>
      </c>
      <c r="H29" s="5">
        <v>0</v>
      </c>
      <c r="I29" s="5">
        <f t="shared" si="1"/>
        <v>0</v>
      </c>
      <c r="J29" s="4">
        <f t="shared" si="5"/>
        <v>3743.782608695652</v>
      </c>
      <c r="K29">
        <f t="shared" si="4"/>
        <v>86107</v>
      </c>
    </row>
    <row r="30" spans="1:11" x14ac:dyDescent="0.25">
      <c r="A30" s="1"/>
      <c r="B30" t="s">
        <v>21</v>
      </c>
      <c r="C30">
        <v>1779</v>
      </c>
      <c r="D30">
        <v>1874</v>
      </c>
      <c r="E30">
        <f t="shared" si="0"/>
        <v>3653</v>
      </c>
      <c r="F30">
        <f t="shared" si="2"/>
        <v>24</v>
      </c>
      <c r="G30" s="4">
        <f t="shared" si="3"/>
        <v>3854.1311475409834</v>
      </c>
      <c r="H30" s="5">
        <v>0</v>
      </c>
      <c r="I30" s="5">
        <f t="shared" si="1"/>
        <v>0</v>
      </c>
      <c r="J30" s="4">
        <f t="shared" si="5"/>
        <v>3740</v>
      </c>
      <c r="K30">
        <f t="shared" si="4"/>
        <v>89760</v>
      </c>
    </row>
    <row r="31" spans="1:11" x14ac:dyDescent="0.25">
      <c r="A31" s="1">
        <v>2020</v>
      </c>
      <c r="B31" t="s">
        <v>23</v>
      </c>
      <c r="C31">
        <v>1876</v>
      </c>
      <c r="D31">
        <v>2080</v>
      </c>
      <c r="E31">
        <f t="shared" si="0"/>
        <v>3956</v>
      </c>
      <c r="F31">
        <f t="shared" si="2"/>
        <v>25</v>
      </c>
      <c r="G31" s="4">
        <f t="shared" si="3"/>
        <v>3854.1311475409834</v>
      </c>
      <c r="H31" s="5">
        <v>0</v>
      </c>
      <c r="I31" s="5">
        <f t="shared" si="1"/>
        <v>0</v>
      </c>
      <c r="J31" s="4">
        <f t="shared" si="5"/>
        <v>3748.64</v>
      </c>
      <c r="K31">
        <f t="shared" si="4"/>
        <v>93716</v>
      </c>
    </row>
    <row r="32" spans="1:11" x14ac:dyDescent="0.25">
      <c r="A32" s="1"/>
      <c r="B32" t="s">
        <v>11</v>
      </c>
      <c r="C32">
        <v>1880</v>
      </c>
      <c r="D32">
        <v>1945</v>
      </c>
      <c r="E32">
        <f t="shared" si="0"/>
        <v>3825</v>
      </c>
      <c r="F32">
        <f t="shared" si="2"/>
        <v>26</v>
      </c>
      <c r="G32" s="4">
        <f t="shared" si="3"/>
        <v>3854.1311475409834</v>
      </c>
      <c r="H32" s="5">
        <v>0</v>
      </c>
      <c r="I32" s="5">
        <f t="shared" si="1"/>
        <v>0</v>
      </c>
      <c r="J32" s="4">
        <f t="shared" si="5"/>
        <v>3751.5769230769229</v>
      </c>
      <c r="K32">
        <f t="shared" si="4"/>
        <v>97541</v>
      </c>
    </row>
    <row r="33" spans="1:36" x14ac:dyDescent="0.25">
      <c r="A33" s="1"/>
      <c r="B33" t="s">
        <v>12</v>
      </c>
      <c r="C33">
        <v>1753</v>
      </c>
      <c r="D33">
        <v>1770</v>
      </c>
      <c r="E33">
        <f t="shared" si="0"/>
        <v>3523</v>
      </c>
      <c r="F33">
        <f t="shared" si="2"/>
        <v>27</v>
      </c>
      <c r="G33" s="4">
        <f t="shared" si="3"/>
        <v>3854.1311475409834</v>
      </c>
      <c r="H33" s="5">
        <v>0</v>
      </c>
      <c r="I33" s="5">
        <f t="shared" si="1"/>
        <v>0</v>
      </c>
      <c r="J33" s="4">
        <f t="shared" si="5"/>
        <v>3743.1111111111113</v>
      </c>
      <c r="K33">
        <f t="shared" si="4"/>
        <v>101064</v>
      </c>
    </row>
    <row r="34" spans="1:36" x14ac:dyDescent="0.25">
      <c r="A34" s="1"/>
      <c r="B34" t="s">
        <v>13</v>
      </c>
      <c r="C34">
        <v>1413</v>
      </c>
      <c r="D34">
        <v>1593</v>
      </c>
      <c r="E34">
        <f t="shared" si="0"/>
        <v>3006</v>
      </c>
      <c r="F34">
        <f t="shared" si="2"/>
        <v>28</v>
      </c>
      <c r="G34" s="4">
        <f t="shared" si="3"/>
        <v>3854.1311475409834</v>
      </c>
      <c r="H34" s="5">
        <v>0</v>
      </c>
      <c r="I34" s="5">
        <f t="shared" si="1"/>
        <v>0</v>
      </c>
      <c r="J34" s="4">
        <f t="shared" si="5"/>
        <v>3716.7857142857142</v>
      </c>
      <c r="K34">
        <f t="shared" si="4"/>
        <v>104070</v>
      </c>
    </row>
    <row r="35" spans="1:36" x14ac:dyDescent="0.25">
      <c r="A35" s="1"/>
      <c r="B35" t="s">
        <v>14</v>
      </c>
      <c r="C35">
        <v>1828</v>
      </c>
      <c r="D35">
        <v>1955</v>
      </c>
      <c r="E35">
        <f t="shared" si="0"/>
        <v>3783</v>
      </c>
      <c r="F35">
        <f t="shared" si="2"/>
        <v>29</v>
      </c>
      <c r="G35" s="4">
        <f t="shared" si="3"/>
        <v>3854.1311475409834</v>
      </c>
      <c r="H35" s="5">
        <v>0</v>
      </c>
      <c r="I35" s="5">
        <f t="shared" si="1"/>
        <v>0</v>
      </c>
      <c r="J35" s="4">
        <f t="shared" si="5"/>
        <v>3719.0689655172414</v>
      </c>
      <c r="K35">
        <f t="shared" si="4"/>
        <v>107853</v>
      </c>
    </row>
    <row r="36" spans="1:36" x14ac:dyDescent="0.25">
      <c r="A36" s="1"/>
      <c r="B36" t="s">
        <v>15</v>
      </c>
      <c r="C36">
        <v>1887</v>
      </c>
      <c r="D36">
        <v>1942</v>
      </c>
      <c r="E36">
        <f t="shared" si="0"/>
        <v>3829</v>
      </c>
      <c r="F36">
        <f t="shared" si="2"/>
        <v>30</v>
      </c>
      <c r="G36" s="4">
        <f t="shared" si="3"/>
        <v>3854.1311475409834</v>
      </c>
      <c r="H36" s="5">
        <v>0</v>
      </c>
      <c r="I36" s="5">
        <f t="shared" si="1"/>
        <v>0</v>
      </c>
      <c r="J36" s="4">
        <f t="shared" si="5"/>
        <v>3722.7333333333331</v>
      </c>
      <c r="K36">
        <f t="shared" si="4"/>
        <v>111682</v>
      </c>
    </row>
    <row r="37" spans="1:36" x14ac:dyDescent="0.25">
      <c r="A37" s="1"/>
      <c r="B37" t="s">
        <v>16</v>
      </c>
      <c r="C37">
        <v>1783</v>
      </c>
      <c r="D37">
        <v>1772</v>
      </c>
      <c r="E37">
        <f t="shared" si="0"/>
        <v>3555</v>
      </c>
      <c r="F37">
        <f t="shared" si="2"/>
        <v>31</v>
      </c>
      <c r="G37" s="4">
        <f t="shared" si="3"/>
        <v>3854.1311475409834</v>
      </c>
      <c r="H37" s="5">
        <v>0</v>
      </c>
      <c r="I37" s="5">
        <f t="shared" si="1"/>
        <v>0</v>
      </c>
      <c r="J37" s="4">
        <f t="shared" si="5"/>
        <v>3717.3225806451615</v>
      </c>
      <c r="K37">
        <f t="shared" si="4"/>
        <v>115237</v>
      </c>
    </row>
    <row r="38" spans="1:36" x14ac:dyDescent="0.25">
      <c r="A38" s="1"/>
      <c r="B38" t="s">
        <v>17</v>
      </c>
      <c r="C38">
        <v>1695</v>
      </c>
      <c r="D38">
        <v>1844</v>
      </c>
      <c r="E38">
        <f t="shared" si="0"/>
        <v>3539</v>
      </c>
      <c r="F38">
        <f t="shared" si="2"/>
        <v>32</v>
      </c>
      <c r="G38" s="4">
        <f t="shared" si="3"/>
        <v>3854.1311475409834</v>
      </c>
      <c r="H38" s="5">
        <v>0</v>
      </c>
      <c r="I38" s="5">
        <f t="shared" si="1"/>
        <v>0</v>
      </c>
      <c r="J38" s="4">
        <f t="shared" si="5"/>
        <v>3711.75</v>
      </c>
      <c r="K38">
        <f t="shared" si="4"/>
        <v>118776</v>
      </c>
    </row>
    <row r="39" spans="1:36" x14ac:dyDescent="0.25">
      <c r="A39" s="1"/>
      <c r="B39" t="s">
        <v>18</v>
      </c>
      <c r="C39">
        <v>1905</v>
      </c>
      <c r="D39">
        <v>1941</v>
      </c>
      <c r="E39">
        <f t="shared" si="0"/>
        <v>3846</v>
      </c>
      <c r="F39">
        <f t="shared" si="2"/>
        <v>33</v>
      </c>
      <c r="G39" s="4">
        <f t="shared" si="3"/>
        <v>3854.1311475409834</v>
      </c>
      <c r="H39" s="5">
        <v>0</v>
      </c>
      <c r="I39" s="5">
        <f t="shared" si="1"/>
        <v>0</v>
      </c>
      <c r="J39" s="4">
        <f t="shared" si="5"/>
        <v>3715.818181818182</v>
      </c>
      <c r="K39">
        <f t="shared" si="4"/>
        <v>122622</v>
      </c>
    </row>
    <row r="40" spans="1:36" x14ac:dyDescent="0.25">
      <c r="A40" s="1"/>
      <c r="B40" t="s">
        <v>19</v>
      </c>
      <c r="C40">
        <v>2123</v>
      </c>
      <c r="D40">
        <v>2236</v>
      </c>
      <c r="E40">
        <f t="shared" si="0"/>
        <v>4359</v>
      </c>
      <c r="F40">
        <f t="shared" si="2"/>
        <v>34</v>
      </c>
      <c r="G40" s="4">
        <f t="shared" si="3"/>
        <v>3854.1311475409834</v>
      </c>
      <c r="H40" s="5">
        <v>0</v>
      </c>
      <c r="I40" s="5">
        <f t="shared" si="1"/>
        <v>0</v>
      </c>
      <c r="J40" s="4">
        <f t="shared" si="5"/>
        <v>3734.7352941176468</v>
      </c>
      <c r="K40">
        <f t="shared" si="4"/>
        <v>126981</v>
      </c>
    </row>
    <row r="41" spans="1:36" x14ac:dyDescent="0.25">
      <c r="A41" s="1"/>
      <c r="B41" t="s">
        <v>20</v>
      </c>
      <c r="C41">
        <v>1916</v>
      </c>
      <c r="D41">
        <v>1949</v>
      </c>
      <c r="E41">
        <f t="shared" si="0"/>
        <v>3865</v>
      </c>
      <c r="F41">
        <f t="shared" si="2"/>
        <v>35</v>
      </c>
      <c r="G41" s="4">
        <f t="shared" si="3"/>
        <v>3854.1311475409834</v>
      </c>
      <c r="H41" s="5">
        <v>0</v>
      </c>
      <c r="I41" s="5">
        <f t="shared" si="1"/>
        <v>0</v>
      </c>
      <c r="J41" s="4">
        <f t="shared" si="5"/>
        <v>3738.457142857143</v>
      </c>
      <c r="K41">
        <f t="shared" si="4"/>
        <v>130846</v>
      </c>
    </row>
    <row r="42" spans="1:36" x14ac:dyDescent="0.25">
      <c r="A42" s="1"/>
      <c r="B42" t="s">
        <v>21</v>
      </c>
      <c r="C42">
        <v>2017</v>
      </c>
      <c r="D42">
        <v>2067</v>
      </c>
      <c r="E42">
        <f t="shared" si="0"/>
        <v>4084</v>
      </c>
      <c r="F42">
        <f t="shared" si="2"/>
        <v>36</v>
      </c>
      <c r="G42" s="4">
        <f t="shared" si="3"/>
        <v>3854.1311475409834</v>
      </c>
      <c r="H42" s="5">
        <v>0</v>
      </c>
      <c r="I42" s="5">
        <f t="shared" si="1"/>
        <v>0</v>
      </c>
      <c r="J42" s="4">
        <f t="shared" si="5"/>
        <v>3748.0555555555557</v>
      </c>
      <c r="K42">
        <f t="shared" si="4"/>
        <v>134930</v>
      </c>
    </row>
    <row r="43" spans="1:36" x14ac:dyDescent="0.25">
      <c r="A43" s="1">
        <v>2021</v>
      </c>
      <c r="B43" t="s">
        <v>24</v>
      </c>
      <c r="C43">
        <v>1867</v>
      </c>
      <c r="D43">
        <v>2067</v>
      </c>
      <c r="E43">
        <f t="shared" si="0"/>
        <v>3934</v>
      </c>
      <c r="F43">
        <f t="shared" si="2"/>
        <v>37</v>
      </c>
      <c r="G43" s="4">
        <f t="shared" si="3"/>
        <v>3854.1311475409834</v>
      </c>
      <c r="H43" s="5">
        <v>0</v>
      </c>
      <c r="I43" s="5">
        <f t="shared" si="1"/>
        <v>0</v>
      </c>
      <c r="J43" s="4">
        <f t="shared" si="5"/>
        <v>3753.0810810810813</v>
      </c>
      <c r="K43">
        <f t="shared" si="4"/>
        <v>138864</v>
      </c>
    </row>
    <row r="44" spans="1:36" x14ac:dyDescent="0.25">
      <c r="A44" s="1"/>
      <c r="B44" t="s">
        <v>11</v>
      </c>
      <c r="C44">
        <v>1773</v>
      </c>
      <c r="D44">
        <v>1829</v>
      </c>
      <c r="E44">
        <f t="shared" si="0"/>
        <v>3602</v>
      </c>
      <c r="F44">
        <f t="shared" si="2"/>
        <v>38</v>
      </c>
      <c r="G44" s="4">
        <f t="shared" si="3"/>
        <v>3854.1311475409834</v>
      </c>
      <c r="H44" s="5">
        <v>3762</v>
      </c>
      <c r="I44" s="5">
        <f t="shared" si="1"/>
        <v>0.9405</v>
      </c>
      <c r="J44" s="4">
        <f t="shared" si="5"/>
        <v>3749.1052631578946</v>
      </c>
      <c r="K44">
        <f t="shared" si="4"/>
        <v>142466</v>
      </c>
    </row>
    <row r="45" spans="1:36" x14ac:dyDescent="0.25">
      <c r="A45" s="1"/>
      <c r="B45" t="s">
        <v>12</v>
      </c>
      <c r="C45">
        <v>2007</v>
      </c>
      <c r="D45">
        <v>2145</v>
      </c>
      <c r="E45">
        <f t="shared" si="0"/>
        <v>4152</v>
      </c>
      <c r="F45">
        <f t="shared" si="2"/>
        <v>39</v>
      </c>
      <c r="G45" s="4">
        <f t="shared" si="3"/>
        <v>3854.1311475409834</v>
      </c>
      <c r="H45" s="5">
        <v>99065</v>
      </c>
      <c r="I45" s="5">
        <f t="shared" si="1"/>
        <v>24.766249999999999</v>
      </c>
      <c r="J45" s="4">
        <f t="shared" si="5"/>
        <v>3759.4358974358975</v>
      </c>
      <c r="K45">
        <f t="shared" si="4"/>
        <v>146618</v>
      </c>
      <c r="T45" s="11">
        <v>43466</v>
      </c>
      <c r="U45" s="11">
        <v>43831</v>
      </c>
      <c r="V45" t="s">
        <v>47</v>
      </c>
      <c r="AG45">
        <v>3683.5</v>
      </c>
      <c r="AH45">
        <v>3748.6</v>
      </c>
      <c r="AI45">
        <f>AH45-AG45</f>
        <v>65.099999999999909</v>
      </c>
      <c r="AJ45" s="12">
        <f>AI45/AG45</f>
        <v>1.767340844305685E-2</v>
      </c>
    </row>
    <row r="46" spans="1:36" x14ac:dyDescent="0.25">
      <c r="A46" s="1"/>
      <c r="B46" t="s">
        <v>13</v>
      </c>
      <c r="C46">
        <v>1892</v>
      </c>
      <c r="D46">
        <v>1938</v>
      </c>
      <c r="E46">
        <f t="shared" si="0"/>
        <v>3830</v>
      </c>
      <c r="F46">
        <f t="shared" si="2"/>
        <v>40</v>
      </c>
      <c r="G46" s="4">
        <f t="shared" si="3"/>
        <v>3854.1311475409834</v>
      </c>
      <c r="H46" s="5">
        <v>533674</v>
      </c>
      <c r="I46" s="5">
        <f t="shared" si="1"/>
        <v>133.41849999999999</v>
      </c>
      <c r="J46" s="4">
        <f t="shared" si="5"/>
        <v>3761.2</v>
      </c>
      <c r="K46">
        <f t="shared" si="4"/>
        <v>150448</v>
      </c>
      <c r="T46" s="11">
        <v>43831</v>
      </c>
      <c r="U46" s="11">
        <v>44228</v>
      </c>
      <c r="V46" t="s">
        <v>46</v>
      </c>
      <c r="AG46">
        <v>3748.6</v>
      </c>
      <c r="AH46">
        <v>3749.1</v>
      </c>
      <c r="AI46">
        <f>AH46-AG46</f>
        <v>0.5</v>
      </c>
      <c r="AJ46" s="12">
        <f>AI46/AG46</f>
        <v>1.3338312970175532E-4</v>
      </c>
    </row>
    <row r="47" spans="1:36" x14ac:dyDescent="0.25">
      <c r="A47" s="1"/>
      <c r="B47" t="s">
        <v>14</v>
      </c>
      <c r="C47">
        <v>2010</v>
      </c>
      <c r="D47">
        <v>2125</v>
      </c>
      <c r="E47">
        <f t="shared" si="0"/>
        <v>4135</v>
      </c>
      <c r="F47">
        <f t="shared" si="2"/>
        <v>41</v>
      </c>
      <c r="G47" s="4">
        <f t="shared" si="3"/>
        <v>3854.1311475409834</v>
      </c>
      <c r="H47" s="5">
        <v>1134659</v>
      </c>
      <c r="I47" s="5">
        <f t="shared" si="1"/>
        <v>283.66475000000003</v>
      </c>
      <c r="J47" s="4">
        <f t="shared" si="5"/>
        <v>3770.3170731707319</v>
      </c>
      <c r="K47">
        <f t="shared" si="4"/>
        <v>154583</v>
      </c>
      <c r="T47" s="11">
        <v>44228</v>
      </c>
      <c r="U47" s="11">
        <v>44593</v>
      </c>
      <c r="V47" t="s">
        <v>48</v>
      </c>
      <c r="AG47">
        <v>3749.1</v>
      </c>
      <c r="AH47">
        <v>3810.8</v>
      </c>
      <c r="AI47">
        <f>AH47-AG47</f>
        <v>61.700000000000273</v>
      </c>
      <c r="AJ47" s="12">
        <f>AI47/AG47</f>
        <v>1.6457283081272912E-2</v>
      </c>
    </row>
    <row r="48" spans="1:36" x14ac:dyDescent="0.25">
      <c r="A48" s="1"/>
      <c r="B48" t="s">
        <v>15</v>
      </c>
      <c r="C48">
        <v>2127</v>
      </c>
      <c r="D48">
        <v>2520</v>
      </c>
      <c r="E48">
        <f t="shared" si="0"/>
        <v>4647</v>
      </c>
      <c r="F48">
        <f t="shared" si="2"/>
        <v>42</v>
      </c>
      <c r="G48" s="4">
        <f t="shared" si="3"/>
        <v>3854.1311475409834</v>
      </c>
      <c r="H48" s="5">
        <v>2247466</v>
      </c>
      <c r="I48" s="5">
        <f t="shared" si="1"/>
        <v>561.86649999999997</v>
      </c>
      <c r="J48" s="4">
        <f t="shared" si="5"/>
        <v>3791.1904761904761</v>
      </c>
      <c r="K48">
        <f t="shared" si="4"/>
        <v>159230</v>
      </c>
    </row>
    <row r="49" spans="1:11" x14ac:dyDescent="0.25">
      <c r="A49" s="1"/>
      <c r="B49" t="s">
        <v>16</v>
      </c>
      <c r="C49">
        <v>2105</v>
      </c>
      <c r="D49">
        <v>2247</v>
      </c>
      <c r="E49">
        <f t="shared" si="0"/>
        <v>4352</v>
      </c>
      <c r="F49">
        <f t="shared" si="2"/>
        <v>43</v>
      </c>
      <c r="G49" s="4">
        <f t="shared" si="3"/>
        <v>3854.1311475409834</v>
      </c>
      <c r="H49" s="5">
        <v>3328746</v>
      </c>
      <c r="I49" s="5">
        <f t="shared" si="1"/>
        <v>832.18650000000002</v>
      </c>
      <c r="J49" s="4">
        <f t="shared" si="5"/>
        <v>3804.2325581395348</v>
      </c>
      <c r="K49">
        <f t="shared" si="4"/>
        <v>163582</v>
      </c>
    </row>
    <row r="50" spans="1:11" x14ac:dyDescent="0.25">
      <c r="A50" s="1"/>
      <c r="B50" t="s">
        <v>17</v>
      </c>
      <c r="C50">
        <v>2187</v>
      </c>
      <c r="D50">
        <v>2333</v>
      </c>
      <c r="E50">
        <f t="shared" si="0"/>
        <v>4520</v>
      </c>
      <c r="F50">
        <f t="shared" si="2"/>
        <v>44</v>
      </c>
      <c r="G50" s="4">
        <f t="shared" si="3"/>
        <v>3854.1311475409834</v>
      </c>
      <c r="H50" s="5">
        <v>4934476</v>
      </c>
      <c r="I50" s="5">
        <f t="shared" si="1"/>
        <v>1233.6189999999999</v>
      </c>
      <c r="J50" s="4">
        <f t="shared" si="5"/>
        <v>3820.5</v>
      </c>
      <c r="K50">
        <f t="shared" si="4"/>
        <v>168102</v>
      </c>
    </row>
    <row r="51" spans="1:11" x14ac:dyDescent="0.25">
      <c r="A51" s="1"/>
      <c r="B51" t="s">
        <v>18</v>
      </c>
      <c r="C51">
        <v>2015</v>
      </c>
      <c r="D51">
        <v>2267</v>
      </c>
      <c r="E51">
        <f t="shared" si="0"/>
        <v>4282</v>
      </c>
      <c r="F51">
        <f t="shared" si="2"/>
        <v>45</v>
      </c>
      <c r="G51" s="4">
        <f t="shared" si="3"/>
        <v>3854.1311475409834</v>
      </c>
      <c r="H51" s="5">
        <v>7248276</v>
      </c>
      <c r="I51" s="5">
        <f t="shared" si="1"/>
        <v>1812.069</v>
      </c>
      <c r="J51" s="4">
        <f t="shared" ref="J51:J67" si="6">K51/F51</f>
        <v>3830.7555555555555</v>
      </c>
      <c r="K51">
        <f t="shared" si="4"/>
        <v>172384</v>
      </c>
    </row>
    <row r="52" spans="1:11" x14ac:dyDescent="0.25">
      <c r="A52" s="1"/>
      <c r="B52" t="s">
        <v>19</v>
      </c>
      <c r="C52">
        <v>1901</v>
      </c>
      <c r="D52">
        <v>2501</v>
      </c>
      <c r="E52">
        <f t="shared" si="0"/>
        <v>4402</v>
      </c>
      <c r="F52">
        <f t="shared" si="2"/>
        <v>46</v>
      </c>
      <c r="G52" s="4">
        <f t="shared" si="3"/>
        <v>3854.1311475409834</v>
      </c>
      <c r="H52" s="5">
        <v>9850522</v>
      </c>
      <c r="I52" s="5">
        <f t="shared" si="1"/>
        <v>2462.6305000000002</v>
      </c>
      <c r="J52" s="4">
        <f t="shared" si="6"/>
        <v>3843.1739130434785</v>
      </c>
      <c r="K52">
        <f t="shared" si="4"/>
        <v>176786</v>
      </c>
    </row>
    <row r="53" spans="1:11" x14ac:dyDescent="0.25">
      <c r="A53" s="1"/>
      <c r="B53" t="s">
        <v>20</v>
      </c>
      <c r="C53">
        <v>1716</v>
      </c>
      <c r="D53">
        <v>2094</v>
      </c>
      <c r="E53">
        <f t="shared" si="0"/>
        <v>3810</v>
      </c>
      <c r="F53">
        <f t="shared" si="2"/>
        <v>47</v>
      </c>
      <c r="G53" s="4">
        <f t="shared" si="3"/>
        <v>3854.1311475409834</v>
      </c>
      <c r="H53" s="5">
        <v>10681153</v>
      </c>
      <c r="I53" s="5">
        <f t="shared" si="1"/>
        <v>2670.2882500000001</v>
      </c>
      <c r="J53" s="4">
        <f t="shared" si="6"/>
        <v>3842.4680851063831</v>
      </c>
      <c r="K53">
        <f t="shared" si="4"/>
        <v>180596</v>
      </c>
    </row>
    <row r="54" spans="1:11" x14ac:dyDescent="0.25">
      <c r="A54" s="1"/>
      <c r="B54" t="s">
        <v>21</v>
      </c>
      <c r="C54">
        <v>1696</v>
      </c>
      <c r="D54">
        <v>1873</v>
      </c>
      <c r="E54">
        <f t="shared" si="0"/>
        <v>3569</v>
      </c>
      <c r="F54">
        <f t="shared" si="2"/>
        <v>48</v>
      </c>
      <c r="G54" s="4">
        <f t="shared" si="3"/>
        <v>3854.1311475409834</v>
      </c>
      <c r="H54" s="5">
        <v>11312029</v>
      </c>
      <c r="I54" s="5">
        <f t="shared" si="1"/>
        <v>2828.0072500000001</v>
      </c>
      <c r="J54" s="4">
        <f t="shared" si="6"/>
        <v>3836.7708333333335</v>
      </c>
      <c r="K54">
        <f t="shared" si="4"/>
        <v>184165</v>
      </c>
    </row>
    <row r="55" spans="1:11" x14ac:dyDescent="0.25">
      <c r="A55" s="1">
        <v>2022</v>
      </c>
      <c r="B55" t="s">
        <v>25</v>
      </c>
      <c r="C55">
        <v>1480</v>
      </c>
      <c r="D55">
        <v>1846</v>
      </c>
      <c r="E55">
        <f t="shared" si="0"/>
        <v>3326</v>
      </c>
      <c r="F55">
        <f t="shared" si="2"/>
        <v>49</v>
      </c>
      <c r="G55" s="4">
        <f t="shared" si="3"/>
        <v>3854.1311475409834</v>
      </c>
      <c r="H55" s="5">
        <v>13101350</v>
      </c>
      <c r="I55" s="5">
        <f t="shared" si="1"/>
        <v>3275.3375000000001</v>
      </c>
      <c r="J55" s="4">
        <f t="shared" si="6"/>
        <v>3826.3469387755104</v>
      </c>
      <c r="K55">
        <f t="shared" si="4"/>
        <v>187491</v>
      </c>
    </row>
    <row r="56" spans="1:11" x14ac:dyDescent="0.25">
      <c r="A56" s="1"/>
      <c r="B56" t="s">
        <v>11</v>
      </c>
      <c r="C56">
        <v>1356</v>
      </c>
      <c r="D56">
        <v>1691</v>
      </c>
      <c r="E56">
        <f t="shared" si="0"/>
        <v>3047</v>
      </c>
      <c r="F56">
        <f t="shared" si="2"/>
        <v>50</v>
      </c>
      <c r="G56" s="4">
        <f t="shared" si="3"/>
        <v>3854.1311475409834</v>
      </c>
      <c r="H56" s="5">
        <v>14293590</v>
      </c>
      <c r="I56" s="5">
        <f t="shared" si="1"/>
        <v>3573.3975</v>
      </c>
      <c r="J56" s="4">
        <f t="shared" si="6"/>
        <v>3810.76</v>
      </c>
      <c r="K56">
        <f t="shared" si="4"/>
        <v>190538</v>
      </c>
    </row>
    <row r="57" spans="1:11" x14ac:dyDescent="0.25">
      <c r="A57" s="1"/>
      <c r="B57" t="s">
        <v>12</v>
      </c>
      <c r="C57">
        <v>2267</v>
      </c>
      <c r="D57">
        <v>3010</v>
      </c>
      <c r="E57">
        <f t="shared" si="0"/>
        <v>5277</v>
      </c>
      <c r="F57">
        <f t="shared" si="2"/>
        <v>51</v>
      </c>
      <c r="G57" s="4">
        <f t="shared" si="3"/>
        <v>3854.1311475409834</v>
      </c>
      <c r="H57" s="5">
        <v>14879325</v>
      </c>
      <c r="I57" s="5">
        <f t="shared" si="1"/>
        <v>3719.8312500000002</v>
      </c>
      <c r="J57" s="4">
        <f t="shared" si="6"/>
        <v>3839.5098039215686</v>
      </c>
      <c r="K57">
        <f t="shared" si="4"/>
        <v>195815</v>
      </c>
    </row>
    <row r="58" spans="1:11" x14ac:dyDescent="0.25">
      <c r="A58" s="1"/>
      <c r="B58" t="s">
        <v>13</v>
      </c>
      <c r="C58">
        <v>1864</v>
      </c>
      <c r="D58">
        <v>2366</v>
      </c>
      <c r="E58">
        <f t="shared" si="0"/>
        <v>4230</v>
      </c>
      <c r="F58">
        <f t="shared" si="2"/>
        <v>52</v>
      </c>
      <c r="G58" s="4">
        <f t="shared" si="3"/>
        <v>3854.1311475409834</v>
      </c>
      <c r="H58" s="5">
        <v>15184513</v>
      </c>
      <c r="I58" s="5">
        <f t="shared" si="1"/>
        <v>3796.1282500000002</v>
      </c>
      <c r="J58" s="4">
        <f t="shared" si="6"/>
        <v>3847.0192307692309</v>
      </c>
      <c r="K58">
        <f t="shared" si="4"/>
        <v>200045</v>
      </c>
    </row>
    <row r="59" spans="1:11" x14ac:dyDescent="0.25">
      <c r="A59" s="1"/>
      <c r="B59" t="s">
        <v>14</v>
      </c>
      <c r="C59">
        <v>1841</v>
      </c>
      <c r="D59">
        <v>2297</v>
      </c>
      <c r="E59">
        <f t="shared" si="0"/>
        <v>4138</v>
      </c>
      <c r="F59">
        <f t="shared" si="2"/>
        <v>53</v>
      </c>
      <c r="G59" s="4">
        <f t="shared" si="3"/>
        <v>3854.1311475409834</v>
      </c>
      <c r="H59" s="5">
        <v>15540321</v>
      </c>
      <c r="I59" s="5">
        <f t="shared" si="1"/>
        <v>3885.08025</v>
      </c>
      <c r="J59" s="4">
        <f t="shared" si="6"/>
        <v>3852.5094339622642</v>
      </c>
      <c r="K59">
        <f t="shared" si="4"/>
        <v>204183</v>
      </c>
    </row>
    <row r="60" spans="1:11" x14ac:dyDescent="0.25">
      <c r="A60" s="1"/>
      <c r="B60" t="s">
        <v>15</v>
      </c>
      <c r="C60">
        <v>1776</v>
      </c>
      <c r="D60">
        <v>2092</v>
      </c>
      <c r="E60">
        <f t="shared" si="0"/>
        <v>3868</v>
      </c>
      <c r="F60">
        <f t="shared" si="2"/>
        <v>54</v>
      </c>
      <c r="G60" s="4">
        <f t="shared" si="3"/>
        <v>3854.1311475409834</v>
      </c>
      <c r="H60" s="5">
        <v>15809437</v>
      </c>
      <c r="I60" s="5">
        <f t="shared" si="1"/>
        <v>3952.35925</v>
      </c>
      <c r="J60" s="4">
        <f t="shared" si="6"/>
        <v>3852.7962962962961</v>
      </c>
      <c r="K60">
        <f t="shared" si="4"/>
        <v>208051</v>
      </c>
    </row>
    <row r="61" spans="1:11" x14ac:dyDescent="0.25">
      <c r="A61" s="1"/>
      <c r="B61" t="s">
        <v>16</v>
      </c>
      <c r="C61">
        <v>1685</v>
      </c>
      <c r="D61">
        <v>2006</v>
      </c>
      <c r="E61">
        <f t="shared" si="0"/>
        <v>3691</v>
      </c>
      <c r="F61">
        <f t="shared" si="2"/>
        <v>55</v>
      </c>
      <c r="G61" s="4">
        <f t="shared" si="3"/>
        <v>3854.1311475409834</v>
      </c>
      <c r="H61" s="5">
        <v>16287697</v>
      </c>
      <c r="I61" s="5">
        <f t="shared" si="1"/>
        <v>4071.92425</v>
      </c>
      <c r="J61" s="4">
        <f t="shared" si="6"/>
        <v>3849.8545454545456</v>
      </c>
      <c r="K61">
        <f t="shared" si="4"/>
        <v>211742</v>
      </c>
    </row>
    <row r="62" spans="1:11" x14ac:dyDescent="0.25">
      <c r="A62" s="1"/>
      <c r="B62" t="s">
        <v>17</v>
      </c>
      <c r="C62">
        <v>1809</v>
      </c>
      <c r="D62">
        <v>2144</v>
      </c>
      <c r="E62">
        <f t="shared" si="0"/>
        <v>3953</v>
      </c>
      <c r="F62">
        <f t="shared" si="2"/>
        <v>56</v>
      </c>
      <c r="G62" s="4">
        <f t="shared" si="3"/>
        <v>3854.1311475409834</v>
      </c>
      <c r="H62" s="5">
        <v>16499549</v>
      </c>
      <c r="I62" s="5">
        <f t="shared" si="1"/>
        <v>4124.8872499999998</v>
      </c>
      <c r="J62" s="4">
        <f t="shared" si="6"/>
        <v>3851.6964285714284</v>
      </c>
      <c r="K62">
        <f t="shared" si="4"/>
        <v>215695</v>
      </c>
    </row>
    <row r="63" spans="1:11" x14ac:dyDescent="0.25">
      <c r="A63" s="1"/>
      <c r="B63" t="s">
        <v>18</v>
      </c>
      <c r="C63">
        <v>1868</v>
      </c>
      <c r="D63">
        <v>2080</v>
      </c>
      <c r="E63">
        <f t="shared" si="0"/>
        <v>3948</v>
      </c>
      <c r="F63">
        <f t="shared" si="2"/>
        <v>57</v>
      </c>
      <c r="G63" s="4">
        <f t="shared" si="3"/>
        <v>3854.1311475409834</v>
      </c>
      <c r="H63" s="5">
        <v>16570721</v>
      </c>
      <c r="I63" s="5">
        <f t="shared" si="1"/>
        <v>4142.6802500000003</v>
      </c>
      <c r="J63" s="4">
        <f t="shared" si="6"/>
        <v>3853.3859649122805</v>
      </c>
      <c r="K63">
        <f t="shared" si="4"/>
        <v>219643</v>
      </c>
    </row>
    <row r="64" spans="1:11" x14ac:dyDescent="0.25">
      <c r="A64" s="1"/>
      <c r="B64" t="s">
        <v>19</v>
      </c>
      <c r="C64">
        <v>1989</v>
      </c>
      <c r="D64">
        <v>2329</v>
      </c>
      <c r="E64">
        <f t="shared" si="0"/>
        <v>4318</v>
      </c>
      <c r="F64">
        <f t="shared" si="2"/>
        <v>58</v>
      </c>
      <c r="G64" s="4">
        <f t="shared" si="3"/>
        <v>3854.1311475409834</v>
      </c>
      <c r="H64" s="5">
        <v>16639907</v>
      </c>
      <c r="I64" s="5">
        <f t="shared" si="1"/>
        <v>4159.9767499999998</v>
      </c>
      <c r="J64" s="4">
        <f t="shared" si="6"/>
        <v>3861.3965517241381</v>
      </c>
      <c r="K64">
        <f t="shared" si="4"/>
        <v>223961</v>
      </c>
    </row>
    <row r="65" spans="1:11" x14ac:dyDescent="0.25">
      <c r="A65" s="1"/>
      <c r="B65" t="s">
        <v>20</v>
      </c>
      <c r="C65">
        <v>1761</v>
      </c>
      <c r="D65">
        <v>2055</v>
      </c>
      <c r="E65">
        <f t="shared" si="0"/>
        <v>3816</v>
      </c>
      <c r="F65">
        <f t="shared" si="2"/>
        <v>59</v>
      </c>
      <c r="G65" s="4">
        <f t="shared" si="3"/>
        <v>3854.1311475409834</v>
      </c>
      <c r="H65" s="5">
        <v>16722480</v>
      </c>
      <c r="I65" s="5">
        <f t="shared" si="1"/>
        <v>4180.62</v>
      </c>
      <c r="J65" s="4">
        <f t="shared" si="6"/>
        <v>3860.6271186440677</v>
      </c>
      <c r="K65">
        <f t="shared" si="4"/>
        <v>227777</v>
      </c>
    </row>
    <row r="66" spans="1:11" x14ac:dyDescent="0.25">
      <c r="A66" s="1"/>
      <c r="B66" t="s">
        <v>21</v>
      </c>
      <c r="C66">
        <v>1600</v>
      </c>
      <c r="D66">
        <v>1905</v>
      </c>
      <c r="E66">
        <f t="shared" si="0"/>
        <v>3505</v>
      </c>
      <c r="F66">
        <f t="shared" si="2"/>
        <v>60</v>
      </c>
      <c r="G66" s="4">
        <f t="shared" si="3"/>
        <v>3854.1311475409834</v>
      </c>
      <c r="H66" s="5">
        <v>16786487</v>
      </c>
      <c r="I66" s="5">
        <f t="shared" si="1"/>
        <v>4196.6217500000002</v>
      </c>
      <c r="J66" s="4">
        <f t="shared" si="6"/>
        <v>3854.7</v>
      </c>
      <c r="K66">
        <f t="shared" si="4"/>
        <v>231282</v>
      </c>
    </row>
    <row r="67" spans="1:11" x14ac:dyDescent="0.25">
      <c r="A67" s="1">
        <v>2023</v>
      </c>
      <c r="B67" t="s">
        <v>26</v>
      </c>
      <c r="C67">
        <v>1736</v>
      </c>
      <c r="D67">
        <v>2084</v>
      </c>
      <c r="E67">
        <f t="shared" si="0"/>
        <v>3820</v>
      </c>
      <c r="F67">
        <f t="shared" si="2"/>
        <v>61</v>
      </c>
      <c r="G67" s="4">
        <f t="shared" si="3"/>
        <v>3854.1311475409834</v>
      </c>
      <c r="H67" s="5">
        <v>16823139</v>
      </c>
      <c r="I67" s="5">
        <f t="shared" si="1"/>
        <v>4205.7847499999998</v>
      </c>
      <c r="J67" s="4">
        <f t="shared" si="6"/>
        <v>3854.1311475409834</v>
      </c>
      <c r="K67">
        <f t="shared" si="4"/>
        <v>235102</v>
      </c>
    </row>
    <row r="68" spans="1:11" x14ac:dyDescent="0.25">
      <c r="E68" t="s">
        <v>36</v>
      </c>
    </row>
    <row r="69" spans="1:11" x14ac:dyDescent="0.25">
      <c r="E69">
        <f>SUM(E7:E67)</f>
        <v>235102</v>
      </c>
    </row>
    <row r="71" spans="1:11" x14ac:dyDescent="0.25">
      <c r="B71" t="s">
        <v>44</v>
      </c>
      <c r="C71" s="6" t="s">
        <v>42</v>
      </c>
    </row>
    <row r="72" spans="1:11" x14ac:dyDescent="0.25">
      <c r="B72" t="s">
        <v>44</v>
      </c>
      <c r="C72" s="6" t="s">
        <v>43</v>
      </c>
    </row>
    <row r="73" spans="1:11" x14ac:dyDescent="0.25">
      <c r="B73" t="s">
        <v>44</v>
      </c>
      <c r="C73" s="6" t="s">
        <v>45</v>
      </c>
    </row>
  </sheetData>
  <sheetProtection selectLockedCells="1" selectUnlockedCells="1"/>
  <hyperlinks>
    <hyperlink ref="H6" r:id="rId1" xr:uid="{00000000-0004-0000-0500-000000000000}"/>
    <hyperlink ref="C71" r:id="rId2" xr:uid="{00000000-0004-0000-0500-000001000000}"/>
    <hyperlink ref="C72" r:id="rId3" xr:uid="{00000000-0004-0000-0500-000002000000}"/>
    <hyperlink ref="C73" r:id="rId4" xr:uid="{00000000-0004-0000-0500-000003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73"/>
  <sheetViews>
    <sheetView topLeftCell="Q1" zoomScale="95" zoomScaleNormal="95" workbookViewId="0">
      <selection activeCell="J7" sqref="J7"/>
    </sheetView>
  </sheetViews>
  <sheetFormatPr defaultColWidth="11.5546875" defaultRowHeight="13.2" x14ac:dyDescent="0.25"/>
  <cols>
    <col min="2" max="2" width="12.6640625" customWidth="1"/>
    <col min="3" max="3" width="34" customWidth="1"/>
    <col min="4" max="4" width="35.6640625" customWidth="1"/>
    <col min="5" max="5" width="7.33203125" bestFit="1" customWidth="1"/>
    <col min="6" max="6" width="3.109375" bestFit="1" customWidth="1"/>
    <col min="7" max="7" width="0" hidden="1" customWidth="1"/>
    <col min="8" max="8" width="9.5546875" style="5" bestFit="1" customWidth="1"/>
    <col min="9" max="9" width="12.88671875" style="5" bestFit="1" customWidth="1"/>
    <col min="11" max="11" width="7.33203125" bestFit="1" customWidth="1"/>
  </cols>
  <sheetData>
    <row r="1" spans="1:11" x14ac:dyDescent="0.25">
      <c r="A1" s="1" t="s">
        <v>0</v>
      </c>
      <c r="I1" s="8" t="s">
        <v>38</v>
      </c>
    </row>
    <row r="2" spans="1:11" x14ac:dyDescent="0.25">
      <c r="A2" s="1"/>
      <c r="I2" s="8" t="s">
        <v>37</v>
      </c>
    </row>
    <row r="3" spans="1:11" x14ac:dyDescent="0.25">
      <c r="A3" s="1" t="s">
        <v>32</v>
      </c>
      <c r="I3" s="10">
        <v>6000</v>
      </c>
    </row>
    <row r="4" spans="1:11" x14ac:dyDescent="0.25">
      <c r="A4" s="1"/>
      <c r="C4" t="s">
        <v>2</v>
      </c>
      <c r="I4" s="8">
        <f>H67/I3</f>
        <v>2803.8564999999999</v>
      </c>
    </row>
    <row r="5" spans="1:11" x14ac:dyDescent="0.25">
      <c r="A5" s="1" t="s">
        <v>3</v>
      </c>
      <c r="B5" t="s">
        <v>4</v>
      </c>
      <c r="C5" t="s">
        <v>5</v>
      </c>
      <c r="D5" t="s">
        <v>6</v>
      </c>
      <c r="E5" s="2" t="s">
        <v>7</v>
      </c>
      <c r="I5" s="8">
        <f>((INT(I4/1000)+1)*1000)</f>
        <v>3000</v>
      </c>
    </row>
    <row r="6" spans="1:11" x14ac:dyDescent="0.25">
      <c r="C6" t="s">
        <v>8</v>
      </c>
      <c r="D6" t="s">
        <v>9</v>
      </c>
      <c r="E6" t="s">
        <v>51</v>
      </c>
      <c r="G6" t="s">
        <v>35</v>
      </c>
      <c r="H6" s="7" t="s">
        <v>37</v>
      </c>
      <c r="I6" s="7" t="s">
        <v>40</v>
      </c>
      <c r="J6" t="s">
        <v>51</v>
      </c>
      <c r="K6" t="s">
        <v>36</v>
      </c>
    </row>
    <row r="7" spans="1:11" x14ac:dyDescent="0.25">
      <c r="A7" s="1">
        <v>2018</v>
      </c>
      <c r="B7" t="s">
        <v>10</v>
      </c>
      <c r="C7">
        <v>2258</v>
      </c>
      <c r="D7">
        <v>1314</v>
      </c>
      <c r="E7">
        <f t="shared" ref="E7:E67" si="0">C7+D7</f>
        <v>3572</v>
      </c>
      <c r="F7">
        <f>1</f>
        <v>1</v>
      </c>
      <c r="G7" s="4">
        <f>E69/F67</f>
        <v>4359.8360655737706</v>
      </c>
      <c r="H7" s="5">
        <v>0</v>
      </c>
      <c r="I7" s="5">
        <f>H7/$I$5</f>
        <v>0</v>
      </c>
      <c r="J7" s="4"/>
      <c r="K7">
        <f>E7</f>
        <v>3572</v>
      </c>
    </row>
    <row r="8" spans="1:11" x14ac:dyDescent="0.25">
      <c r="A8" s="1"/>
      <c r="B8" t="s">
        <v>11</v>
      </c>
      <c r="C8">
        <v>2333</v>
      </c>
      <c r="D8">
        <v>1239</v>
      </c>
      <c r="E8">
        <f t="shared" si="0"/>
        <v>3572</v>
      </c>
      <c r="F8">
        <f>F7+1</f>
        <v>2</v>
      </c>
      <c r="G8" s="4">
        <f>G7</f>
        <v>4359.8360655737706</v>
      </c>
      <c r="H8" s="5">
        <v>0</v>
      </c>
      <c r="I8" s="5">
        <f t="shared" ref="I8:I67" si="1">H8/$I$5</f>
        <v>0</v>
      </c>
      <c r="J8" s="4"/>
      <c r="K8">
        <f>K7+E8</f>
        <v>7144</v>
      </c>
    </row>
    <row r="9" spans="1:11" x14ac:dyDescent="0.25">
      <c r="A9" s="1"/>
      <c r="B9" t="s">
        <v>12</v>
      </c>
      <c r="C9">
        <v>2600</v>
      </c>
      <c r="D9">
        <v>1491</v>
      </c>
      <c r="E9">
        <f t="shared" si="0"/>
        <v>4091</v>
      </c>
      <c r="F9">
        <f t="shared" ref="F9:F67" si="2">F8+1</f>
        <v>3</v>
      </c>
      <c r="G9" s="4">
        <f t="shared" ref="G9:G67" si="3">G8</f>
        <v>4359.8360655737706</v>
      </c>
      <c r="H9" s="5">
        <v>0</v>
      </c>
      <c r="I9" s="5">
        <f t="shared" si="1"/>
        <v>0</v>
      </c>
      <c r="J9" s="4"/>
      <c r="K9">
        <f t="shared" ref="K9:K67" si="4">K8+E9</f>
        <v>11235</v>
      </c>
    </row>
    <row r="10" spans="1:11" x14ac:dyDescent="0.25">
      <c r="A10" s="1"/>
      <c r="B10" t="s">
        <v>13</v>
      </c>
      <c r="C10">
        <v>2447</v>
      </c>
      <c r="D10">
        <v>1631</v>
      </c>
      <c r="E10">
        <f t="shared" si="0"/>
        <v>4078</v>
      </c>
      <c r="F10">
        <f t="shared" si="2"/>
        <v>4</v>
      </c>
      <c r="G10" s="4">
        <f t="shared" si="3"/>
        <v>4359.8360655737706</v>
      </c>
      <c r="H10" s="5">
        <v>0</v>
      </c>
      <c r="I10" s="5">
        <f t="shared" si="1"/>
        <v>0</v>
      </c>
      <c r="J10" s="4"/>
      <c r="K10">
        <f t="shared" si="4"/>
        <v>15313</v>
      </c>
    </row>
    <row r="11" spans="1:11" x14ac:dyDescent="0.25">
      <c r="A11" s="1"/>
      <c r="B11" t="s">
        <v>14</v>
      </c>
      <c r="C11">
        <v>2710</v>
      </c>
      <c r="D11">
        <v>1934</v>
      </c>
      <c r="E11">
        <f t="shared" si="0"/>
        <v>4644</v>
      </c>
      <c r="F11">
        <f t="shared" si="2"/>
        <v>5</v>
      </c>
      <c r="G11" s="4">
        <f t="shared" si="3"/>
        <v>4359.8360655737706</v>
      </c>
      <c r="H11" s="5">
        <v>0</v>
      </c>
      <c r="I11" s="5">
        <f t="shared" si="1"/>
        <v>0</v>
      </c>
      <c r="J11" s="4"/>
      <c r="K11">
        <f t="shared" si="4"/>
        <v>19957</v>
      </c>
    </row>
    <row r="12" spans="1:11" x14ac:dyDescent="0.25">
      <c r="A12" s="1"/>
      <c r="B12" t="s">
        <v>15</v>
      </c>
      <c r="C12">
        <v>2463</v>
      </c>
      <c r="D12">
        <v>1782</v>
      </c>
      <c r="E12">
        <f t="shared" si="0"/>
        <v>4245</v>
      </c>
      <c r="F12">
        <f t="shared" si="2"/>
        <v>6</v>
      </c>
      <c r="G12" s="4">
        <f t="shared" si="3"/>
        <v>4359.8360655737706</v>
      </c>
      <c r="H12" s="5">
        <v>0</v>
      </c>
      <c r="I12" s="5">
        <f t="shared" si="1"/>
        <v>0</v>
      </c>
      <c r="J12" s="4"/>
      <c r="K12">
        <f t="shared" si="4"/>
        <v>24202</v>
      </c>
    </row>
    <row r="13" spans="1:11" x14ac:dyDescent="0.25">
      <c r="A13" s="1"/>
      <c r="B13" t="s">
        <v>16</v>
      </c>
      <c r="C13">
        <v>2567</v>
      </c>
      <c r="D13">
        <v>1935</v>
      </c>
      <c r="E13">
        <f t="shared" si="0"/>
        <v>4502</v>
      </c>
      <c r="F13">
        <f t="shared" si="2"/>
        <v>7</v>
      </c>
      <c r="G13" s="4">
        <f t="shared" si="3"/>
        <v>4359.8360655737706</v>
      </c>
      <c r="H13" s="5">
        <v>0</v>
      </c>
      <c r="I13" s="5">
        <f t="shared" si="1"/>
        <v>0</v>
      </c>
      <c r="J13" s="4"/>
      <c r="K13">
        <f t="shared" si="4"/>
        <v>28704</v>
      </c>
    </row>
    <row r="14" spans="1:11" x14ac:dyDescent="0.25">
      <c r="A14" s="1"/>
      <c r="B14" t="s">
        <v>17</v>
      </c>
      <c r="C14">
        <v>2677</v>
      </c>
      <c r="D14">
        <v>1977</v>
      </c>
      <c r="E14">
        <f t="shared" si="0"/>
        <v>4654</v>
      </c>
      <c r="F14">
        <f t="shared" si="2"/>
        <v>8</v>
      </c>
      <c r="G14" s="4">
        <f t="shared" si="3"/>
        <v>4359.8360655737706</v>
      </c>
      <c r="H14" s="5">
        <v>0</v>
      </c>
      <c r="I14" s="5">
        <f t="shared" si="1"/>
        <v>0</v>
      </c>
      <c r="J14" s="4"/>
      <c r="K14">
        <f t="shared" si="4"/>
        <v>33358</v>
      </c>
    </row>
    <row r="15" spans="1:11" x14ac:dyDescent="0.25">
      <c r="A15" s="1"/>
      <c r="B15" t="s">
        <v>18</v>
      </c>
      <c r="C15">
        <v>2498</v>
      </c>
      <c r="D15">
        <v>1927</v>
      </c>
      <c r="E15">
        <f t="shared" si="0"/>
        <v>4425</v>
      </c>
      <c r="F15">
        <f t="shared" si="2"/>
        <v>9</v>
      </c>
      <c r="G15" s="4">
        <f t="shared" si="3"/>
        <v>4359.8360655737706</v>
      </c>
      <c r="H15" s="5">
        <v>0</v>
      </c>
      <c r="I15" s="5">
        <f t="shared" si="1"/>
        <v>0</v>
      </c>
      <c r="J15" s="4"/>
      <c r="K15">
        <f t="shared" si="4"/>
        <v>37783</v>
      </c>
    </row>
    <row r="16" spans="1:11" x14ac:dyDescent="0.25">
      <c r="A16" s="1"/>
      <c r="B16" t="s">
        <v>19</v>
      </c>
      <c r="C16">
        <v>2730</v>
      </c>
      <c r="D16">
        <v>1953</v>
      </c>
      <c r="E16">
        <f t="shared" si="0"/>
        <v>4683</v>
      </c>
      <c r="F16">
        <f t="shared" si="2"/>
        <v>10</v>
      </c>
      <c r="G16" s="4">
        <f t="shared" si="3"/>
        <v>4359.8360655737706</v>
      </c>
      <c r="H16" s="5">
        <v>0</v>
      </c>
      <c r="I16" s="5">
        <f t="shared" si="1"/>
        <v>0</v>
      </c>
      <c r="J16" s="4"/>
      <c r="K16">
        <f t="shared" si="4"/>
        <v>42466</v>
      </c>
    </row>
    <row r="17" spans="1:11" x14ac:dyDescent="0.25">
      <c r="A17" s="1"/>
      <c r="B17" t="s">
        <v>20</v>
      </c>
      <c r="C17">
        <v>2615</v>
      </c>
      <c r="D17">
        <v>1900</v>
      </c>
      <c r="E17">
        <f t="shared" si="0"/>
        <v>4515</v>
      </c>
      <c r="F17">
        <f t="shared" si="2"/>
        <v>11</v>
      </c>
      <c r="G17" s="4">
        <f t="shared" si="3"/>
        <v>4359.8360655737706</v>
      </c>
      <c r="H17" s="5">
        <v>0</v>
      </c>
      <c r="I17" s="5">
        <f t="shared" si="1"/>
        <v>0</v>
      </c>
      <c r="J17" s="4"/>
      <c r="K17">
        <f t="shared" si="4"/>
        <v>46981</v>
      </c>
    </row>
    <row r="18" spans="1:11" x14ac:dyDescent="0.25">
      <c r="A18" s="1"/>
      <c r="B18" t="s">
        <v>21</v>
      </c>
      <c r="C18">
        <v>2529</v>
      </c>
      <c r="D18">
        <v>1901</v>
      </c>
      <c r="E18">
        <f t="shared" si="0"/>
        <v>4430</v>
      </c>
      <c r="F18">
        <f t="shared" si="2"/>
        <v>12</v>
      </c>
      <c r="G18" s="4">
        <f t="shared" si="3"/>
        <v>4359.8360655737706</v>
      </c>
      <c r="H18" s="5">
        <v>0</v>
      </c>
      <c r="I18" s="5">
        <f t="shared" si="1"/>
        <v>0</v>
      </c>
      <c r="J18" s="4"/>
      <c r="K18">
        <f t="shared" si="4"/>
        <v>51411</v>
      </c>
    </row>
    <row r="19" spans="1:11" x14ac:dyDescent="0.25">
      <c r="A19" s="1">
        <v>2019</v>
      </c>
      <c r="B19" t="s">
        <v>22</v>
      </c>
      <c r="C19">
        <v>2490</v>
      </c>
      <c r="D19">
        <v>1951</v>
      </c>
      <c r="E19">
        <f t="shared" si="0"/>
        <v>4441</v>
      </c>
      <c r="F19">
        <f t="shared" si="2"/>
        <v>13</v>
      </c>
      <c r="G19" s="4">
        <f t="shared" si="3"/>
        <v>4359.8360655737706</v>
      </c>
      <c r="H19" s="5">
        <v>0</v>
      </c>
      <c r="I19" s="5">
        <f t="shared" si="1"/>
        <v>0</v>
      </c>
      <c r="J19" s="4">
        <f t="shared" ref="J19:J50" si="5">K19/F19</f>
        <v>4296.3076923076924</v>
      </c>
      <c r="K19">
        <f t="shared" si="4"/>
        <v>55852</v>
      </c>
    </row>
    <row r="20" spans="1:11" x14ac:dyDescent="0.25">
      <c r="A20" s="1"/>
      <c r="B20" t="s">
        <v>11</v>
      </c>
      <c r="C20">
        <v>2452</v>
      </c>
      <c r="D20">
        <v>1725</v>
      </c>
      <c r="E20">
        <f t="shared" si="0"/>
        <v>4177</v>
      </c>
      <c r="F20">
        <f t="shared" si="2"/>
        <v>14</v>
      </c>
      <c r="G20" s="4">
        <f t="shared" si="3"/>
        <v>4359.8360655737706</v>
      </c>
      <c r="H20" s="5">
        <v>0</v>
      </c>
      <c r="I20" s="5">
        <f t="shared" si="1"/>
        <v>0</v>
      </c>
      <c r="J20" s="4">
        <f t="shared" si="5"/>
        <v>4287.7857142857147</v>
      </c>
      <c r="K20">
        <f t="shared" si="4"/>
        <v>60029</v>
      </c>
    </row>
    <row r="21" spans="1:11" x14ac:dyDescent="0.25">
      <c r="A21" s="1"/>
      <c r="B21" t="s">
        <v>12</v>
      </c>
      <c r="C21">
        <v>2593</v>
      </c>
      <c r="D21">
        <v>1985</v>
      </c>
      <c r="E21">
        <f t="shared" si="0"/>
        <v>4578</v>
      </c>
      <c r="F21">
        <f t="shared" si="2"/>
        <v>15</v>
      </c>
      <c r="G21" s="4">
        <f t="shared" si="3"/>
        <v>4359.8360655737706</v>
      </c>
      <c r="H21" s="5">
        <v>0</v>
      </c>
      <c r="I21" s="5">
        <f t="shared" si="1"/>
        <v>0</v>
      </c>
      <c r="J21" s="4">
        <f t="shared" si="5"/>
        <v>4307.1333333333332</v>
      </c>
      <c r="K21">
        <f t="shared" si="4"/>
        <v>64607</v>
      </c>
    </row>
    <row r="22" spans="1:11" x14ac:dyDescent="0.25">
      <c r="A22" s="1"/>
      <c r="B22" t="s">
        <v>13</v>
      </c>
      <c r="C22">
        <v>2452</v>
      </c>
      <c r="D22">
        <v>1828</v>
      </c>
      <c r="E22">
        <f t="shared" si="0"/>
        <v>4280</v>
      </c>
      <c r="F22">
        <f t="shared" si="2"/>
        <v>16</v>
      </c>
      <c r="G22" s="4">
        <f t="shared" si="3"/>
        <v>4359.8360655737706</v>
      </c>
      <c r="H22" s="5">
        <v>0</v>
      </c>
      <c r="I22" s="5">
        <f t="shared" si="1"/>
        <v>0</v>
      </c>
      <c r="J22" s="4">
        <f t="shared" si="5"/>
        <v>4305.4375</v>
      </c>
      <c r="K22">
        <f t="shared" si="4"/>
        <v>68887</v>
      </c>
    </row>
    <row r="23" spans="1:11" x14ac:dyDescent="0.25">
      <c r="A23" s="1"/>
      <c r="B23" t="s">
        <v>14</v>
      </c>
      <c r="C23">
        <v>2759</v>
      </c>
      <c r="D23">
        <v>1972</v>
      </c>
      <c r="E23">
        <f t="shared" si="0"/>
        <v>4731</v>
      </c>
      <c r="F23">
        <f t="shared" si="2"/>
        <v>17</v>
      </c>
      <c r="G23" s="4">
        <f t="shared" si="3"/>
        <v>4359.8360655737706</v>
      </c>
      <c r="H23" s="5">
        <v>0</v>
      </c>
      <c r="I23" s="5">
        <f t="shared" si="1"/>
        <v>0</v>
      </c>
      <c r="J23" s="4">
        <f t="shared" si="5"/>
        <v>4330.4705882352937</v>
      </c>
      <c r="K23">
        <f t="shared" si="4"/>
        <v>73618</v>
      </c>
    </row>
    <row r="24" spans="1:11" x14ac:dyDescent="0.25">
      <c r="A24" s="1"/>
      <c r="B24" t="s">
        <v>15</v>
      </c>
      <c r="C24">
        <v>2494</v>
      </c>
      <c r="D24">
        <v>1860</v>
      </c>
      <c r="E24">
        <f t="shared" si="0"/>
        <v>4354</v>
      </c>
      <c r="F24">
        <f t="shared" si="2"/>
        <v>18</v>
      </c>
      <c r="G24" s="4">
        <f t="shared" si="3"/>
        <v>4359.8360655737706</v>
      </c>
      <c r="H24" s="5">
        <v>0</v>
      </c>
      <c r="I24" s="5">
        <f t="shared" si="1"/>
        <v>0</v>
      </c>
      <c r="J24" s="4">
        <f t="shared" si="5"/>
        <v>4331.7777777777774</v>
      </c>
      <c r="K24">
        <f t="shared" si="4"/>
        <v>77972</v>
      </c>
    </row>
    <row r="25" spans="1:11" x14ac:dyDescent="0.25">
      <c r="A25" s="1"/>
      <c r="B25" t="s">
        <v>16</v>
      </c>
      <c r="C25">
        <v>2593</v>
      </c>
      <c r="D25">
        <v>1960</v>
      </c>
      <c r="E25">
        <f t="shared" si="0"/>
        <v>4553</v>
      </c>
      <c r="F25">
        <f t="shared" si="2"/>
        <v>19</v>
      </c>
      <c r="G25" s="4">
        <f t="shared" si="3"/>
        <v>4359.8360655737706</v>
      </c>
      <c r="H25" s="5">
        <v>0</v>
      </c>
      <c r="I25" s="5">
        <f t="shared" si="1"/>
        <v>0</v>
      </c>
      <c r="J25" s="4">
        <f t="shared" si="5"/>
        <v>4343.4210526315792</v>
      </c>
      <c r="K25">
        <f t="shared" si="4"/>
        <v>82525</v>
      </c>
    </row>
    <row r="26" spans="1:11" x14ac:dyDescent="0.25">
      <c r="A26" s="1"/>
      <c r="B26" t="s">
        <v>17</v>
      </c>
      <c r="C26">
        <v>2480</v>
      </c>
      <c r="D26">
        <v>1919</v>
      </c>
      <c r="E26">
        <f t="shared" si="0"/>
        <v>4399</v>
      </c>
      <c r="F26">
        <f t="shared" si="2"/>
        <v>20</v>
      </c>
      <c r="G26" s="4">
        <f t="shared" si="3"/>
        <v>4359.8360655737706</v>
      </c>
      <c r="H26" s="5">
        <v>0</v>
      </c>
      <c r="I26" s="5">
        <f t="shared" si="1"/>
        <v>0</v>
      </c>
      <c r="J26" s="4">
        <f t="shared" si="5"/>
        <v>4346.2</v>
      </c>
      <c r="K26">
        <f t="shared" si="4"/>
        <v>86924</v>
      </c>
    </row>
    <row r="27" spans="1:11" x14ac:dyDescent="0.25">
      <c r="A27" s="1"/>
      <c r="B27" t="s">
        <v>18</v>
      </c>
      <c r="C27">
        <v>2502</v>
      </c>
      <c r="D27">
        <v>1984</v>
      </c>
      <c r="E27">
        <f t="shared" si="0"/>
        <v>4486</v>
      </c>
      <c r="F27">
        <f t="shared" si="2"/>
        <v>21</v>
      </c>
      <c r="G27" s="4">
        <f t="shared" si="3"/>
        <v>4359.8360655737706</v>
      </c>
      <c r="H27" s="5">
        <v>0</v>
      </c>
      <c r="I27" s="5">
        <f t="shared" si="1"/>
        <v>0</v>
      </c>
      <c r="J27" s="4">
        <f t="shared" si="5"/>
        <v>4352.8571428571431</v>
      </c>
      <c r="K27">
        <f t="shared" si="4"/>
        <v>91410</v>
      </c>
    </row>
    <row r="28" spans="1:11" x14ac:dyDescent="0.25">
      <c r="A28" s="1"/>
      <c r="B28" t="s">
        <v>19</v>
      </c>
      <c r="C28">
        <v>2618</v>
      </c>
      <c r="D28">
        <v>1980</v>
      </c>
      <c r="E28">
        <f t="shared" si="0"/>
        <v>4598</v>
      </c>
      <c r="F28">
        <f t="shared" si="2"/>
        <v>22</v>
      </c>
      <c r="G28" s="4">
        <f t="shared" si="3"/>
        <v>4359.8360655737706</v>
      </c>
      <c r="H28" s="5">
        <v>0</v>
      </c>
      <c r="I28" s="5">
        <f t="shared" si="1"/>
        <v>0</v>
      </c>
      <c r="J28" s="4">
        <f t="shared" si="5"/>
        <v>4364</v>
      </c>
      <c r="K28">
        <f t="shared" si="4"/>
        <v>96008</v>
      </c>
    </row>
    <row r="29" spans="1:11" x14ac:dyDescent="0.25">
      <c r="A29" s="1"/>
      <c r="B29" t="s">
        <v>20</v>
      </c>
      <c r="C29">
        <v>2495</v>
      </c>
      <c r="D29">
        <v>1928</v>
      </c>
      <c r="E29">
        <f t="shared" si="0"/>
        <v>4423</v>
      </c>
      <c r="F29">
        <f t="shared" si="2"/>
        <v>23</v>
      </c>
      <c r="G29" s="4">
        <f t="shared" si="3"/>
        <v>4359.8360655737706</v>
      </c>
      <c r="H29" s="5">
        <v>0</v>
      </c>
      <c r="I29" s="5">
        <f t="shared" si="1"/>
        <v>0</v>
      </c>
      <c r="J29" s="4">
        <f t="shared" si="5"/>
        <v>4366.565217391304</v>
      </c>
      <c r="K29">
        <f t="shared" si="4"/>
        <v>100431</v>
      </c>
    </row>
    <row r="30" spans="1:11" x14ac:dyDescent="0.25">
      <c r="A30" s="1"/>
      <c r="B30" t="s">
        <v>21</v>
      </c>
      <c r="C30">
        <v>2528</v>
      </c>
      <c r="D30">
        <v>1956</v>
      </c>
      <c r="E30">
        <f t="shared" si="0"/>
        <v>4484</v>
      </c>
      <c r="F30">
        <f t="shared" si="2"/>
        <v>24</v>
      </c>
      <c r="G30" s="4">
        <f t="shared" si="3"/>
        <v>4359.8360655737706</v>
      </c>
      <c r="H30" s="5">
        <v>0</v>
      </c>
      <c r="I30" s="5">
        <f t="shared" si="1"/>
        <v>0</v>
      </c>
      <c r="J30" s="4">
        <f t="shared" si="5"/>
        <v>4371.458333333333</v>
      </c>
      <c r="K30">
        <f t="shared" si="4"/>
        <v>104915</v>
      </c>
    </row>
    <row r="31" spans="1:11" x14ac:dyDescent="0.25">
      <c r="A31" s="1">
        <v>2020</v>
      </c>
      <c r="B31" t="s">
        <v>23</v>
      </c>
      <c r="C31">
        <v>2507</v>
      </c>
      <c r="D31">
        <v>2143</v>
      </c>
      <c r="E31">
        <f t="shared" si="0"/>
        <v>4650</v>
      </c>
      <c r="F31">
        <f t="shared" si="2"/>
        <v>25</v>
      </c>
      <c r="G31" s="4">
        <f t="shared" si="3"/>
        <v>4359.8360655737706</v>
      </c>
      <c r="H31" s="5">
        <v>0</v>
      </c>
      <c r="I31" s="5">
        <f t="shared" si="1"/>
        <v>0</v>
      </c>
      <c r="J31" s="4">
        <f t="shared" si="5"/>
        <v>4382.6000000000004</v>
      </c>
      <c r="K31">
        <f t="shared" si="4"/>
        <v>109565</v>
      </c>
    </row>
    <row r="32" spans="1:11" x14ac:dyDescent="0.25">
      <c r="A32" s="1"/>
      <c r="B32" t="s">
        <v>11</v>
      </c>
      <c r="C32">
        <v>2519</v>
      </c>
      <c r="D32">
        <v>1955</v>
      </c>
      <c r="E32">
        <f t="shared" si="0"/>
        <v>4474</v>
      </c>
      <c r="F32">
        <f t="shared" si="2"/>
        <v>26</v>
      </c>
      <c r="G32" s="4">
        <f t="shared" si="3"/>
        <v>4359.8360655737706</v>
      </c>
      <c r="H32" s="5">
        <v>0</v>
      </c>
      <c r="I32" s="5">
        <f t="shared" si="1"/>
        <v>0</v>
      </c>
      <c r="J32" s="4">
        <f t="shared" si="5"/>
        <v>4386.1153846153848</v>
      </c>
      <c r="K32">
        <f t="shared" si="4"/>
        <v>114039</v>
      </c>
    </row>
    <row r="33" spans="1:36" x14ac:dyDescent="0.25">
      <c r="A33" s="1"/>
      <c r="B33" t="s">
        <v>12</v>
      </c>
      <c r="C33">
        <v>2314</v>
      </c>
      <c r="D33">
        <v>1666</v>
      </c>
      <c r="E33">
        <f t="shared" si="0"/>
        <v>3980</v>
      </c>
      <c r="F33">
        <f t="shared" si="2"/>
        <v>27</v>
      </c>
      <c r="G33" s="4">
        <f t="shared" si="3"/>
        <v>4359.8360655737706</v>
      </c>
      <c r="H33" s="5">
        <v>0</v>
      </c>
      <c r="I33" s="5">
        <f t="shared" si="1"/>
        <v>0</v>
      </c>
      <c r="J33" s="4">
        <f t="shared" si="5"/>
        <v>4371.0740740740739</v>
      </c>
      <c r="K33">
        <f t="shared" si="4"/>
        <v>118019</v>
      </c>
    </row>
    <row r="34" spans="1:36" x14ac:dyDescent="0.25">
      <c r="A34" s="1"/>
      <c r="B34" t="s">
        <v>13</v>
      </c>
      <c r="C34">
        <v>1843</v>
      </c>
      <c r="D34">
        <v>1605</v>
      </c>
      <c r="E34">
        <f t="shared" si="0"/>
        <v>3448</v>
      </c>
      <c r="F34">
        <f t="shared" si="2"/>
        <v>28</v>
      </c>
      <c r="G34" s="4">
        <f t="shared" si="3"/>
        <v>4359.8360655737706</v>
      </c>
      <c r="H34" s="5">
        <v>0</v>
      </c>
      <c r="I34" s="5">
        <f t="shared" si="1"/>
        <v>0</v>
      </c>
      <c r="J34" s="4">
        <f t="shared" si="5"/>
        <v>4338.1071428571431</v>
      </c>
      <c r="K34">
        <f t="shared" si="4"/>
        <v>121467</v>
      </c>
    </row>
    <row r="35" spans="1:36" x14ac:dyDescent="0.25">
      <c r="A35" s="1"/>
      <c r="B35" t="s">
        <v>14</v>
      </c>
      <c r="C35">
        <v>2324</v>
      </c>
      <c r="D35">
        <v>1823</v>
      </c>
      <c r="E35">
        <f t="shared" si="0"/>
        <v>4147</v>
      </c>
      <c r="F35">
        <f t="shared" si="2"/>
        <v>29</v>
      </c>
      <c r="G35" s="4">
        <f t="shared" si="3"/>
        <v>4359.8360655737706</v>
      </c>
      <c r="H35" s="5">
        <v>0</v>
      </c>
      <c r="I35" s="5">
        <f t="shared" si="1"/>
        <v>0</v>
      </c>
      <c r="J35" s="4">
        <f t="shared" si="5"/>
        <v>4331.5172413793107</v>
      </c>
      <c r="K35">
        <f t="shared" si="4"/>
        <v>125614</v>
      </c>
    </row>
    <row r="36" spans="1:36" x14ac:dyDescent="0.25">
      <c r="A36" s="1"/>
      <c r="B36" t="s">
        <v>15</v>
      </c>
      <c r="C36">
        <v>2507</v>
      </c>
      <c r="D36">
        <v>1880</v>
      </c>
      <c r="E36">
        <f t="shared" si="0"/>
        <v>4387</v>
      </c>
      <c r="F36">
        <f t="shared" si="2"/>
        <v>30</v>
      </c>
      <c r="G36" s="4">
        <f t="shared" si="3"/>
        <v>4359.8360655737706</v>
      </c>
      <c r="H36" s="5">
        <v>0</v>
      </c>
      <c r="I36" s="5">
        <f t="shared" si="1"/>
        <v>0</v>
      </c>
      <c r="J36" s="4">
        <f t="shared" si="5"/>
        <v>4333.3666666666668</v>
      </c>
      <c r="K36">
        <f t="shared" si="4"/>
        <v>130001</v>
      </c>
    </row>
    <row r="37" spans="1:36" x14ac:dyDescent="0.25">
      <c r="A37" s="1"/>
      <c r="B37" t="s">
        <v>16</v>
      </c>
      <c r="C37">
        <v>2391</v>
      </c>
      <c r="D37">
        <v>1814</v>
      </c>
      <c r="E37">
        <f t="shared" si="0"/>
        <v>4205</v>
      </c>
      <c r="F37">
        <f t="shared" si="2"/>
        <v>31</v>
      </c>
      <c r="G37" s="4">
        <f t="shared" si="3"/>
        <v>4359.8360655737706</v>
      </c>
      <c r="H37" s="5">
        <v>0</v>
      </c>
      <c r="I37" s="5">
        <f t="shared" si="1"/>
        <v>0</v>
      </c>
      <c r="J37" s="4">
        <f t="shared" si="5"/>
        <v>4329.2258064516127</v>
      </c>
      <c r="K37">
        <f t="shared" si="4"/>
        <v>134206</v>
      </c>
    </row>
    <row r="38" spans="1:36" x14ac:dyDescent="0.25">
      <c r="A38" s="1"/>
      <c r="B38" t="s">
        <v>17</v>
      </c>
      <c r="C38">
        <v>2155</v>
      </c>
      <c r="D38">
        <v>1767</v>
      </c>
      <c r="E38">
        <f t="shared" si="0"/>
        <v>3922</v>
      </c>
      <c r="F38">
        <f t="shared" si="2"/>
        <v>32</v>
      </c>
      <c r="G38" s="4">
        <f t="shared" si="3"/>
        <v>4359.8360655737706</v>
      </c>
      <c r="H38" s="5">
        <v>0</v>
      </c>
      <c r="I38" s="5">
        <f t="shared" si="1"/>
        <v>0</v>
      </c>
      <c r="J38" s="4">
        <f t="shared" si="5"/>
        <v>4316.5</v>
      </c>
      <c r="K38">
        <f t="shared" si="4"/>
        <v>138128</v>
      </c>
    </row>
    <row r="39" spans="1:36" x14ac:dyDescent="0.25">
      <c r="A39" s="1"/>
      <c r="B39" t="s">
        <v>18</v>
      </c>
      <c r="C39">
        <v>2340</v>
      </c>
      <c r="D39">
        <v>1918</v>
      </c>
      <c r="E39">
        <f t="shared" si="0"/>
        <v>4258</v>
      </c>
      <c r="F39">
        <f t="shared" si="2"/>
        <v>33</v>
      </c>
      <c r="G39" s="4">
        <f t="shared" si="3"/>
        <v>4359.8360655737706</v>
      </c>
      <c r="H39" s="5">
        <v>0</v>
      </c>
      <c r="I39" s="5">
        <f t="shared" si="1"/>
        <v>0</v>
      </c>
      <c r="J39" s="4">
        <f t="shared" si="5"/>
        <v>4314.727272727273</v>
      </c>
      <c r="K39">
        <f t="shared" si="4"/>
        <v>142386</v>
      </c>
    </row>
    <row r="40" spans="1:36" x14ac:dyDescent="0.25">
      <c r="A40" s="1"/>
      <c r="B40" t="s">
        <v>19</v>
      </c>
      <c r="C40">
        <v>2716</v>
      </c>
      <c r="D40">
        <v>2170</v>
      </c>
      <c r="E40">
        <f t="shared" si="0"/>
        <v>4886</v>
      </c>
      <c r="F40">
        <f t="shared" si="2"/>
        <v>34</v>
      </c>
      <c r="G40" s="4">
        <f t="shared" si="3"/>
        <v>4359.8360655737706</v>
      </c>
      <c r="H40" s="5">
        <v>0</v>
      </c>
      <c r="I40" s="5">
        <f t="shared" si="1"/>
        <v>0</v>
      </c>
      <c r="J40" s="4">
        <f t="shared" si="5"/>
        <v>4331.5294117647063</v>
      </c>
      <c r="K40">
        <f t="shared" si="4"/>
        <v>147272</v>
      </c>
    </row>
    <row r="41" spans="1:36" x14ac:dyDescent="0.25">
      <c r="A41" s="1"/>
      <c r="B41" t="s">
        <v>20</v>
      </c>
      <c r="C41">
        <v>2498</v>
      </c>
      <c r="D41">
        <v>2002</v>
      </c>
      <c r="E41">
        <f t="shared" si="0"/>
        <v>4500</v>
      </c>
      <c r="F41">
        <f t="shared" si="2"/>
        <v>35</v>
      </c>
      <c r="G41" s="4">
        <f t="shared" si="3"/>
        <v>4359.8360655737706</v>
      </c>
      <c r="H41" s="5">
        <v>0</v>
      </c>
      <c r="I41" s="5">
        <f t="shared" si="1"/>
        <v>0</v>
      </c>
      <c r="J41" s="4">
        <f t="shared" si="5"/>
        <v>4336.3428571428567</v>
      </c>
      <c r="K41">
        <f t="shared" si="4"/>
        <v>151772</v>
      </c>
    </row>
    <row r="42" spans="1:36" x14ac:dyDescent="0.25">
      <c r="A42" s="1"/>
      <c r="B42" t="s">
        <v>21</v>
      </c>
      <c r="C42">
        <v>2503</v>
      </c>
      <c r="D42">
        <v>1943</v>
      </c>
      <c r="E42">
        <f t="shared" si="0"/>
        <v>4446</v>
      </c>
      <c r="F42">
        <f t="shared" si="2"/>
        <v>36</v>
      </c>
      <c r="G42" s="4">
        <f t="shared" si="3"/>
        <v>4359.8360655737706</v>
      </c>
      <c r="H42" s="5">
        <v>0</v>
      </c>
      <c r="I42" s="5">
        <f t="shared" si="1"/>
        <v>0</v>
      </c>
      <c r="J42" s="4">
        <f t="shared" si="5"/>
        <v>4339.3888888888887</v>
      </c>
      <c r="K42">
        <f t="shared" si="4"/>
        <v>156218</v>
      </c>
    </row>
    <row r="43" spans="1:36" x14ac:dyDescent="0.25">
      <c r="A43" s="1">
        <v>2021</v>
      </c>
      <c r="B43" t="s">
        <v>24</v>
      </c>
      <c r="C43">
        <v>2292</v>
      </c>
      <c r="D43">
        <v>2005</v>
      </c>
      <c r="E43">
        <f t="shared" si="0"/>
        <v>4297</v>
      </c>
      <c r="F43">
        <f t="shared" si="2"/>
        <v>37</v>
      </c>
      <c r="G43" s="4">
        <f t="shared" si="3"/>
        <v>4359.8360655737706</v>
      </c>
      <c r="H43" s="5">
        <v>0</v>
      </c>
      <c r="I43" s="5">
        <f t="shared" si="1"/>
        <v>0</v>
      </c>
      <c r="J43" s="4">
        <f t="shared" si="5"/>
        <v>4338.2432432432433</v>
      </c>
      <c r="K43">
        <f t="shared" si="4"/>
        <v>160515</v>
      </c>
    </row>
    <row r="44" spans="1:36" x14ac:dyDescent="0.25">
      <c r="A44" s="1"/>
      <c r="B44" t="s">
        <v>11</v>
      </c>
      <c r="C44">
        <v>2354</v>
      </c>
      <c r="D44">
        <v>1877</v>
      </c>
      <c r="E44">
        <f t="shared" si="0"/>
        <v>4231</v>
      </c>
      <c r="F44">
        <f t="shared" si="2"/>
        <v>38</v>
      </c>
      <c r="G44" s="4">
        <f t="shared" si="3"/>
        <v>4359.8360655737706</v>
      </c>
      <c r="H44" s="5">
        <v>3762</v>
      </c>
      <c r="I44" s="5">
        <f t="shared" si="1"/>
        <v>1.254</v>
      </c>
      <c r="J44" s="4">
        <f t="shared" si="5"/>
        <v>4335.4210526315792</v>
      </c>
      <c r="K44">
        <f t="shared" si="4"/>
        <v>164746</v>
      </c>
    </row>
    <row r="45" spans="1:36" x14ac:dyDescent="0.25">
      <c r="A45" s="1"/>
      <c r="B45" t="s">
        <v>12</v>
      </c>
      <c r="C45">
        <v>2580</v>
      </c>
      <c r="D45">
        <v>2087</v>
      </c>
      <c r="E45">
        <f t="shared" si="0"/>
        <v>4667</v>
      </c>
      <c r="F45">
        <f t="shared" si="2"/>
        <v>39</v>
      </c>
      <c r="G45" s="4">
        <f t="shared" si="3"/>
        <v>4359.8360655737706</v>
      </c>
      <c r="H45" s="5">
        <v>99065</v>
      </c>
      <c r="I45" s="5">
        <f t="shared" si="1"/>
        <v>33.021666666666668</v>
      </c>
      <c r="J45" s="4">
        <f t="shared" si="5"/>
        <v>4343.9230769230771</v>
      </c>
      <c r="K45">
        <f t="shared" si="4"/>
        <v>169413</v>
      </c>
      <c r="T45" s="11">
        <v>43466</v>
      </c>
      <c r="U45" s="11">
        <v>43831</v>
      </c>
      <c r="V45" t="s">
        <v>47</v>
      </c>
      <c r="AG45">
        <v>4296.3</v>
      </c>
      <c r="AH45">
        <v>4382.6000000000004</v>
      </c>
      <c r="AI45">
        <f>AH45-AG45</f>
        <v>86.300000000000182</v>
      </c>
      <c r="AJ45" s="12">
        <f>AI45/AG45</f>
        <v>2.0087051649093447E-2</v>
      </c>
    </row>
    <row r="46" spans="1:36" x14ac:dyDescent="0.25">
      <c r="A46" s="1"/>
      <c r="B46" t="s">
        <v>13</v>
      </c>
      <c r="C46">
        <v>2343</v>
      </c>
      <c r="D46">
        <v>1916</v>
      </c>
      <c r="E46">
        <f t="shared" si="0"/>
        <v>4259</v>
      </c>
      <c r="F46">
        <f t="shared" si="2"/>
        <v>40</v>
      </c>
      <c r="G46" s="4">
        <f t="shared" si="3"/>
        <v>4359.8360655737706</v>
      </c>
      <c r="H46" s="5">
        <v>533674</v>
      </c>
      <c r="I46" s="5">
        <f t="shared" si="1"/>
        <v>177.89133333333334</v>
      </c>
      <c r="J46" s="4">
        <f t="shared" si="5"/>
        <v>4341.8</v>
      </c>
      <c r="K46">
        <f t="shared" si="4"/>
        <v>173672</v>
      </c>
      <c r="T46" s="11">
        <v>43831</v>
      </c>
      <c r="U46" s="11">
        <v>44228</v>
      </c>
      <c r="V46" t="s">
        <v>46</v>
      </c>
      <c r="AG46">
        <v>4382.6000000000004</v>
      </c>
      <c r="AH46">
        <v>4335.3999999999996</v>
      </c>
      <c r="AI46">
        <f>AH46-AG46</f>
        <v>-47.200000000000728</v>
      </c>
      <c r="AJ46" s="12">
        <f>AI46/AG46</f>
        <v>-1.0769862638616512E-2</v>
      </c>
    </row>
    <row r="47" spans="1:36" x14ac:dyDescent="0.25">
      <c r="A47" s="1"/>
      <c r="B47" t="s">
        <v>14</v>
      </c>
      <c r="C47">
        <v>2564</v>
      </c>
      <c r="D47">
        <v>2074</v>
      </c>
      <c r="E47">
        <f t="shared" si="0"/>
        <v>4638</v>
      </c>
      <c r="F47">
        <f t="shared" si="2"/>
        <v>41</v>
      </c>
      <c r="G47" s="4">
        <f t="shared" si="3"/>
        <v>4359.8360655737706</v>
      </c>
      <c r="H47" s="5">
        <v>1134659</v>
      </c>
      <c r="I47" s="5">
        <f t="shared" si="1"/>
        <v>378.21966666666668</v>
      </c>
      <c r="J47" s="4">
        <f t="shared" si="5"/>
        <v>4349.0243902439024</v>
      </c>
      <c r="K47">
        <f t="shared" si="4"/>
        <v>178310</v>
      </c>
      <c r="T47" s="11">
        <v>44228</v>
      </c>
      <c r="U47" s="11">
        <v>44593</v>
      </c>
      <c r="V47" t="s">
        <v>48</v>
      </c>
      <c r="AG47">
        <v>4335.3999999999996</v>
      </c>
      <c r="AH47">
        <v>4336.3999999999996</v>
      </c>
      <c r="AI47">
        <f>AH47-AG47</f>
        <v>1</v>
      </c>
      <c r="AJ47" s="12">
        <f>AI47/AG47</f>
        <v>2.3065922406237028E-4</v>
      </c>
    </row>
    <row r="48" spans="1:36" x14ac:dyDescent="0.25">
      <c r="A48" s="1"/>
      <c r="B48" t="s">
        <v>15</v>
      </c>
      <c r="C48">
        <v>2677</v>
      </c>
      <c r="D48">
        <v>2268</v>
      </c>
      <c r="E48">
        <f t="shared" si="0"/>
        <v>4945</v>
      </c>
      <c r="F48">
        <f t="shared" si="2"/>
        <v>42</v>
      </c>
      <c r="G48" s="4">
        <f t="shared" si="3"/>
        <v>4359.8360655737706</v>
      </c>
      <c r="H48" s="5">
        <v>2247466</v>
      </c>
      <c r="I48" s="5">
        <f t="shared" si="1"/>
        <v>749.15533333333337</v>
      </c>
      <c r="J48" s="4">
        <f t="shared" si="5"/>
        <v>4363.2142857142853</v>
      </c>
      <c r="K48">
        <f t="shared" si="4"/>
        <v>183255</v>
      </c>
    </row>
    <row r="49" spans="1:11" x14ac:dyDescent="0.25">
      <c r="A49" s="1"/>
      <c r="B49" t="s">
        <v>16</v>
      </c>
      <c r="C49">
        <v>2605</v>
      </c>
      <c r="D49">
        <v>2182</v>
      </c>
      <c r="E49">
        <f t="shared" si="0"/>
        <v>4787</v>
      </c>
      <c r="F49">
        <f t="shared" si="2"/>
        <v>43</v>
      </c>
      <c r="G49" s="4">
        <f t="shared" si="3"/>
        <v>4359.8360655737706</v>
      </c>
      <c r="H49" s="5">
        <v>3328746</v>
      </c>
      <c r="I49" s="5">
        <f t="shared" si="1"/>
        <v>1109.5820000000001</v>
      </c>
      <c r="J49" s="4">
        <f t="shared" si="5"/>
        <v>4373.0697674418607</v>
      </c>
      <c r="K49">
        <f t="shared" si="4"/>
        <v>188042</v>
      </c>
    </row>
    <row r="50" spans="1:11" x14ac:dyDescent="0.25">
      <c r="A50" s="1"/>
      <c r="B50" t="s">
        <v>17</v>
      </c>
      <c r="C50">
        <v>2613</v>
      </c>
      <c r="D50">
        <v>2058</v>
      </c>
      <c r="E50">
        <f t="shared" si="0"/>
        <v>4671</v>
      </c>
      <c r="F50">
        <f t="shared" si="2"/>
        <v>44</v>
      </c>
      <c r="G50" s="4">
        <f t="shared" si="3"/>
        <v>4359.8360655737706</v>
      </c>
      <c r="H50" s="5">
        <v>4934476</v>
      </c>
      <c r="I50" s="5">
        <f t="shared" si="1"/>
        <v>1644.8253333333334</v>
      </c>
      <c r="J50" s="4">
        <f t="shared" si="5"/>
        <v>4379.840909090909</v>
      </c>
      <c r="K50">
        <f t="shared" si="4"/>
        <v>192713</v>
      </c>
    </row>
    <row r="51" spans="1:11" x14ac:dyDescent="0.25">
      <c r="A51" s="1"/>
      <c r="B51" t="s">
        <v>18</v>
      </c>
      <c r="C51">
        <v>2405</v>
      </c>
      <c r="D51">
        <v>2075</v>
      </c>
      <c r="E51">
        <f t="shared" si="0"/>
        <v>4480</v>
      </c>
      <c r="F51">
        <f t="shared" si="2"/>
        <v>45</v>
      </c>
      <c r="G51" s="4">
        <f t="shared" si="3"/>
        <v>4359.8360655737706</v>
      </c>
      <c r="H51" s="5">
        <v>7248276</v>
      </c>
      <c r="I51" s="5">
        <f t="shared" si="1"/>
        <v>2416.0920000000001</v>
      </c>
      <c r="J51" s="4">
        <f t="shared" ref="J51:J67" si="6">K51/F51</f>
        <v>4382.0666666666666</v>
      </c>
      <c r="K51">
        <f t="shared" si="4"/>
        <v>197193</v>
      </c>
    </row>
    <row r="52" spans="1:11" x14ac:dyDescent="0.25">
      <c r="A52" s="1"/>
      <c r="B52" t="s">
        <v>19</v>
      </c>
      <c r="C52">
        <v>2399</v>
      </c>
      <c r="D52">
        <v>2069</v>
      </c>
      <c r="E52">
        <f t="shared" si="0"/>
        <v>4468</v>
      </c>
      <c r="F52">
        <f t="shared" si="2"/>
        <v>46</v>
      </c>
      <c r="G52" s="4">
        <f t="shared" si="3"/>
        <v>4359.8360655737706</v>
      </c>
      <c r="H52" s="5">
        <v>9850522</v>
      </c>
      <c r="I52" s="5">
        <f t="shared" si="1"/>
        <v>3283.5073333333335</v>
      </c>
      <c r="J52" s="4">
        <f t="shared" si="6"/>
        <v>4383.934782608696</v>
      </c>
      <c r="K52">
        <f t="shared" si="4"/>
        <v>201661</v>
      </c>
    </row>
    <row r="53" spans="1:11" x14ac:dyDescent="0.25">
      <c r="A53" s="1"/>
      <c r="B53" t="s">
        <v>20</v>
      </c>
      <c r="C53">
        <v>2082</v>
      </c>
      <c r="D53">
        <v>1895</v>
      </c>
      <c r="E53">
        <f t="shared" si="0"/>
        <v>3977</v>
      </c>
      <c r="F53">
        <f t="shared" si="2"/>
        <v>47</v>
      </c>
      <c r="G53" s="4">
        <f t="shared" si="3"/>
        <v>4359.8360655737706</v>
      </c>
      <c r="H53" s="5">
        <v>10681153</v>
      </c>
      <c r="I53" s="5">
        <f t="shared" si="1"/>
        <v>3560.3843333333334</v>
      </c>
      <c r="J53" s="4">
        <f t="shared" si="6"/>
        <v>4375.2765957446809</v>
      </c>
      <c r="K53">
        <f t="shared" si="4"/>
        <v>205638</v>
      </c>
    </row>
    <row r="54" spans="1:11" x14ac:dyDescent="0.25">
      <c r="A54" s="1"/>
      <c r="B54" t="s">
        <v>21</v>
      </c>
      <c r="C54">
        <v>2177</v>
      </c>
      <c r="D54">
        <v>1815</v>
      </c>
      <c r="E54">
        <f t="shared" si="0"/>
        <v>3992</v>
      </c>
      <c r="F54">
        <f t="shared" si="2"/>
        <v>48</v>
      </c>
      <c r="G54" s="4">
        <f t="shared" si="3"/>
        <v>4359.8360655737706</v>
      </c>
      <c r="H54" s="5">
        <v>11312029</v>
      </c>
      <c r="I54" s="5">
        <f t="shared" si="1"/>
        <v>3770.6763333333333</v>
      </c>
      <c r="J54" s="4">
        <f t="shared" si="6"/>
        <v>4367.291666666667</v>
      </c>
      <c r="K54">
        <f t="shared" si="4"/>
        <v>209630</v>
      </c>
    </row>
    <row r="55" spans="1:11" x14ac:dyDescent="0.25">
      <c r="A55" s="1">
        <v>2022</v>
      </c>
      <c r="B55" t="s">
        <v>25</v>
      </c>
      <c r="C55">
        <v>1903</v>
      </c>
      <c r="D55">
        <v>1710</v>
      </c>
      <c r="E55">
        <f t="shared" si="0"/>
        <v>3613</v>
      </c>
      <c r="F55">
        <f t="shared" si="2"/>
        <v>49</v>
      </c>
      <c r="G55" s="4">
        <f t="shared" si="3"/>
        <v>4359.8360655737706</v>
      </c>
      <c r="H55" s="5">
        <v>13101350</v>
      </c>
      <c r="I55" s="5">
        <f t="shared" si="1"/>
        <v>4367.1166666666668</v>
      </c>
      <c r="J55" s="4">
        <f t="shared" si="6"/>
        <v>4351.8979591836733</v>
      </c>
      <c r="K55">
        <f t="shared" si="4"/>
        <v>213243</v>
      </c>
    </row>
    <row r="56" spans="1:11" x14ac:dyDescent="0.25">
      <c r="A56" s="1"/>
      <c r="B56" t="s">
        <v>11</v>
      </c>
      <c r="C56">
        <v>1901</v>
      </c>
      <c r="D56">
        <v>1675</v>
      </c>
      <c r="E56">
        <f t="shared" si="0"/>
        <v>3576</v>
      </c>
      <c r="F56">
        <f t="shared" si="2"/>
        <v>50</v>
      </c>
      <c r="G56" s="4">
        <f t="shared" si="3"/>
        <v>4359.8360655737706</v>
      </c>
      <c r="H56" s="5">
        <v>14293590</v>
      </c>
      <c r="I56" s="5">
        <f t="shared" si="1"/>
        <v>4764.53</v>
      </c>
      <c r="J56" s="4">
        <f t="shared" si="6"/>
        <v>4336.38</v>
      </c>
      <c r="K56">
        <f t="shared" si="4"/>
        <v>216819</v>
      </c>
    </row>
    <row r="57" spans="1:11" x14ac:dyDescent="0.25">
      <c r="A57" s="1"/>
      <c r="B57" t="s">
        <v>12</v>
      </c>
      <c r="C57">
        <v>2602</v>
      </c>
      <c r="D57">
        <v>2559</v>
      </c>
      <c r="E57">
        <f t="shared" si="0"/>
        <v>5161</v>
      </c>
      <c r="F57">
        <f t="shared" si="2"/>
        <v>51</v>
      </c>
      <c r="G57" s="4">
        <f t="shared" si="3"/>
        <v>4359.8360655737706</v>
      </c>
      <c r="H57" s="5">
        <v>14879325</v>
      </c>
      <c r="I57" s="5">
        <f t="shared" si="1"/>
        <v>4959.7749999999996</v>
      </c>
      <c r="J57" s="4">
        <f t="shared" si="6"/>
        <v>4352.5490196078435</v>
      </c>
      <c r="K57">
        <f t="shared" si="4"/>
        <v>221980</v>
      </c>
    </row>
    <row r="58" spans="1:11" x14ac:dyDescent="0.25">
      <c r="A58" s="1"/>
      <c r="B58" t="s">
        <v>13</v>
      </c>
      <c r="C58">
        <v>2328</v>
      </c>
      <c r="D58">
        <v>2109</v>
      </c>
      <c r="E58">
        <f t="shared" si="0"/>
        <v>4437</v>
      </c>
      <c r="F58">
        <f t="shared" si="2"/>
        <v>52</v>
      </c>
      <c r="G58" s="4">
        <f t="shared" si="3"/>
        <v>4359.8360655737706</v>
      </c>
      <c r="H58" s="5">
        <v>15184513</v>
      </c>
      <c r="I58" s="5">
        <f t="shared" si="1"/>
        <v>5061.5043333333333</v>
      </c>
      <c r="J58" s="4">
        <f t="shared" si="6"/>
        <v>4354.1730769230771</v>
      </c>
      <c r="K58">
        <f t="shared" si="4"/>
        <v>226417</v>
      </c>
    </row>
    <row r="59" spans="1:11" x14ac:dyDescent="0.25">
      <c r="A59" s="1"/>
      <c r="B59" t="s">
        <v>14</v>
      </c>
      <c r="C59">
        <v>2381</v>
      </c>
      <c r="D59">
        <v>2029</v>
      </c>
      <c r="E59">
        <f t="shared" si="0"/>
        <v>4410</v>
      </c>
      <c r="F59">
        <f t="shared" si="2"/>
        <v>53</v>
      </c>
      <c r="G59" s="4">
        <f t="shared" si="3"/>
        <v>4359.8360655737706</v>
      </c>
      <c r="H59" s="5">
        <v>15540321</v>
      </c>
      <c r="I59" s="5">
        <f t="shared" si="1"/>
        <v>5180.107</v>
      </c>
      <c r="J59" s="4">
        <f t="shared" si="6"/>
        <v>4355.2264150943392</v>
      </c>
      <c r="K59">
        <f t="shared" si="4"/>
        <v>230827</v>
      </c>
    </row>
    <row r="60" spans="1:11" x14ac:dyDescent="0.25">
      <c r="A60" s="1"/>
      <c r="B60" t="s">
        <v>15</v>
      </c>
      <c r="C60">
        <v>2294</v>
      </c>
      <c r="D60">
        <v>2018</v>
      </c>
      <c r="E60">
        <f t="shared" si="0"/>
        <v>4312</v>
      </c>
      <c r="F60">
        <f t="shared" si="2"/>
        <v>54</v>
      </c>
      <c r="G60" s="4">
        <f t="shared" si="3"/>
        <v>4359.8360655737706</v>
      </c>
      <c r="H60" s="5">
        <v>15809437</v>
      </c>
      <c r="I60" s="5">
        <f t="shared" si="1"/>
        <v>5269.8123333333333</v>
      </c>
      <c r="J60" s="4">
        <f t="shared" si="6"/>
        <v>4354.4259259259261</v>
      </c>
      <c r="K60">
        <f t="shared" si="4"/>
        <v>235139</v>
      </c>
    </row>
    <row r="61" spans="1:11" x14ac:dyDescent="0.25">
      <c r="A61" s="1"/>
      <c r="B61" t="s">
        <v>16</v>
      </c>
      <c r="C61">
        <v>2309</v>
      </c>
      <c r="D61">
        <v>1844</v>
      </c>
      <c r="E61">
        <f t="shared" si="0"/>
        <v>4153</v>
      </c>
      <c r="F61">
        <f t="shared" si="2"/>
        <v>55</v>
      </c>
      <c r="G61" s="4">
        <f t="shared" si="3"/>
        <v>4359.8360655737706</v>
      </c>
      <c r="H61" s="5">
        <v>16287697</v>
      </c>
      <c r="I61" s="5">
        <f t="shared" si="1"/>
        <v>5429.2323333333334</v>
      </c>
      <c r="J61" s="4">
        <f t="shared" si="6"/>
        <v>4350.7636363636366</v>
      </c>
      <c r="K61">
        <f t="shared" si="4"/>
        <v>239292</v>
      </c>
    </row>
    <row r="62" spans="1:11" x14ac:dyDescent="0.25">
      <c r="A62" s="1"/>
      <c r="B62" t="s">
        <v>17</v>
      </c>
      <c r="C62">
        <v>2336</v>
      </c>
      <c r="D62">
        <v>1943</v>
      </c>
      <c r="E62">
        <f t="shared" si="0"/>
        <v>4279</v>
      </c>
      <c r="F62">
        <f t="shared" si="2"/>
        <v>56</v>
      </c>
      <c r="G62" s="4">
        <f t="shared" si="3"/>
        <v>4359.8360655737706</v>
      </c>
      <c r="H62" s="5">
        <v>16499549</v>
      </c>
      <c r="I62" s="5">
        <f t="shared" si="1"/>
        <v>5499.849666666667</v>
      </c>
      <c r="J62" s="4">
        <f t="shared" si="6"/>
        <v>4349.4821428571431</v>
      </c>
      <c r="K62">
        <f t="shared" si="4"/>
        <v>243571</v>
      </c>
    </row>
    <row r="63" spans="1:11" x14ac:dyDescent="0.25">
      <c r="A63" s="1"/>
      <c r="B63" t="s">
        <v>18</v>
      </c>
      <c r="C63">
        <v>2439</v>
      </c>
      <c r="D63">
        <v>1929</v>
      </c>
      <c r="E63">
        <f t="shared" si="0"/>
        <v>4368</v>
      </c>
      <c r="F63">
        <f t="shared" si="2"/>
        <v>57</v>
      </c>
      <c r="G63" s="4">
        <f t="shared" si="3"/>
        <v>4359.8360655737706</v>
      </c>
      <c r="H63" s="5">
        <v>16570721</v>
      </c>
      <c r="I63" s="5">
        <f t="shared" si="1"/>
        <v>5523.5736666666662</v>
      </c>
      <c r="J63" s="4">
        <f t="shared" si="6"/>
        <v>4349.8070175438597</v>
      </c>
      <c r="K63">
        <f t="shared" si="4"/>
        <v>247939</v>
      </c>
    </row>
    <row r="64" spans="1:11" x14ac:dyDescent="0.25">
      <c r="A64" s="1"/>
      <c r="B64" t="s">
        <v>19</v>
      </c>
      <c r="C64">
        <v>2592</v>
      </c>
      <c r="D64">
        <v>2210</v>
      </c>
      <c r="E64">
        <f t="shared" si="0"/>
        <v>4802</v>
      </c>
      <c r="F64">
        <f t="shared" si="2"/>
        <v>58</v>
      </c>
      <c r="G64" s="4">
        <f t="shared" si="3"/>
        <v>4359.8360655737706</v>
      </c>
      <c r="H64" s="5">
        <v>16639907</v>
      </c>
      <c r="I64" s="5">
        <f t="shared" si="1"/>
        <v>5546.635666666667</v>
      </c>
      <c r="J64" s="4">
        <f t="shared" si="6"/>
        <v>4357.6034482758623</v>
      </c>
      <c r="K64">
        <f t="shared" si="4"/>
        <v>252741</v>
      </c>
    </row>
    <row r="65" spans="1:11" x14ac:dyDescent="0.25">
      <c r="A65" s="1"/>
      <c r="B65" t="s">
        <v>20</v>
      </c>
      <c r="C65">
        <v>2416</v>
      </c>
      <c r="D65">
        <v>1972</v>
      </c>
      <c r="E65">
        <f t="shared" si="0"/>
        <v>4388</v>
      </c>
      <c r="F65">
        <f t="shared" si="2"/>
        <v>59</v>
      </c>
      <c r="G65" s="4">
        <f t="shared" si="3"/>
        <v>4359.8360655737706</v>
      </c>
      <c r="H65" s="5">
        <v>16722480</v>
      </c>
      <c r="I65" s="5">
        <f t="shared" si="1"/>
        <v>5574.16</v>
      </c>
      <c r="J65" s="4">
        <f t="shared" si="6"/>
        <v>4358.1186440677966</v>
      </c>
      <c r="K65">
        <f t="shared" si="4"/>
        <v>257129</v>
      </c>
    </row>
    <row r="66" spans="1:11" x14ac:dyDescent="0.25">
      <c r="A66" s="1"/>
      <c r="B66" t="s">
        <v>21</v>
      </c>
      <c r="C66">
        <v>2398</v>
      </c>
      <c r="D66">
        <v>2039</v>
      </c>
      <c r="E66">
        <f t="shared" si="0"/>
        <v>4437</v>
      </c>
      <c r="F66">
        <f t="shared" si="2"/>
        <v>60</v>
      </c>
      <c r="G66" s="4">
        <f t="shared" si="3"/>
        <v>4359.8360655737706</v>
      </c>
      <c r="H66" s="5">
        <v>16786487</v>
      </c>
      <c r="I66" s="5">
        <f t="shared" si="1"/>
        <v>5595.4956666666667</v>
      </c>
      <c r="J66" s="4">
        <f t="shared" si="6"/>
        <v>4359.4333333333334</v>
      </c>
      <c r="K66">
        <f t="shared" si="4"/>
        <v>261566</v>
      </c>
    </row>
    <row r="67" spans="1:11" x14ac:dyDescent="0.25">
      <c r="A67" s="1">
        <v>2023</v>
      </c>
      <c r="B67" t="s">
        <v>26</v>
      </c>
      <c r="C67">
        <v>2287</v>
      </c>
      <c r="D67">
        <v>2097</v>
      </c>
      <c r="E67">
        <f t="shared" si="0"/>
        <v>4384</v>
      </c>
      <c r="F67">
        <f t="shared" si="2"/>
        <v>61</v>
      </c>
      <c r="G67" s="4">
        <f t="shared" si="3"/>
        <v>4359.8360655737706</v>
      </c>
      <c r="H67" s="5">
        <v>16823139</v>
      </c>
      <c r="I67" s="5">
        <f t="shared" si="1"/>
        <v>5607.7129999999997</v>
      </c>
      <c r="J67" s="4">
        <f t="shared" si="6"/>
        <v>4359.8360655737706</v>
      </c>
      <c r="K67">
        <f t="shared" si="4"/>
        <v>265950</v>
      </c>
    </row>
    <row r="68" spans="1:11" x14ac:dyDescent="0.25">
      <c r="E68" t="s">
        <v>36</v>
      </c>
    </row>
    <row r="69" spans="1:11" x14ac:dyDescent="0.25">
      <c r="E69">
        <f>SUM(E7:E67)</f>
        <v>265950</v>
      </c>
    </row>
    <row r="71" spans="1:11" x14ac:dyDescent="0.25">
      <c r="H71" t="s">
        <v>44</v>
      </c>
      <c r="I71" s="6" t="s">
        <v>42</v>
      </c>
    </row>
    <row r="72" spans="1:11" x14ac:dyDescent="0.25">
      <c r="H72" t="s">
        <v>44</v>
      </c>
      <c r="I72" s="6" t="s">
        <v>43</v>
      </c>
    </row>
    <row r="73" spans="1:11" x14ac:dyDescent="0.25">
      <c r="H73" t="s">
        <v>44</v>
      </c>
      <c r="I73" s="6" t="s">
        <v>45</v>
      </c>
    </row>
  </sheetData>
  <sheetProtection selectLockedCells="1" selectUnlockedCells="1"/>
  <hyperlinks>
    <hyperlink ref="H6" r:id="rId1" xr:uid="{00000000-0004-0000-0600-000000000000}"/>
    <hyperlink ref="I71" r:id="rId2" xr:uid="{00000000-0004-0000-0600-000001000000}"/>
    <hyperlink ref="I72" r:id="rId3" xr:uid="{00000000-0004-0000-0600-000002000000}"/>
    <hyperlink ref="I73" r:id="rId4" xr:uid="{00000000-0004-0000-0600-000003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73"/>
  <sheetViews>
    <sheetView topLeftCell="R1" zoomScale="95" zoomScaleNormal="95" workbookViewId="0">
      <selection activeCell="J7" sqref="J7"/>
    </sheetView>
  </sheetViews>
  <sheetFormatPr defaultColWidth="11.5546875" defaultRowHeight="13.2" x14ac:dyDescent="0.25"/>
  <cols>
    <col min="2" max="2" width="16.109375" customWidth="1"/>
    <col min="3" max="3" width="33.6640625" customWidth="1"/>
    <col min="4" max="4" width="36" customWidth="1"/>
    <col min="5" max="5" width="7.33203125" bestFit="1" customWidth="1"/>
    <col min="6" max="6" width="3.109375" bestFit="1" customWidth="1"/>
    <col min="7" max="7" width="0" hidden="1" customWidth="1"/>
    <col min="8" max="8" width="9.5546875" style="5" bestFit="1" customWidth="1"/>
    <col min="9" max="9" width="12.88671875" style="5" bestFit="1" customWidth="1"/>
    <col min="11" max="11" width="7.33203125" bestFit="1" customWidth="1"/>
  </cols>
  <sheetData>
    <row r="1" spans="1:11" x14ac:dyDescent="0.25">
      <c r="A1" s="1" t="s">
        <v>0</v>
      </c>
      <c r="I1" s="8" t="s">
        <v>38</v>
      </c>
    </row>
    <row r="2" spans="1:11" x14ac:dyDescent="0.25">
      <c r="A2" s="1"/>
      <c r="I2" s="8" t="s">
        <v>37</v>
      </c>
    </row>
    <row r="3" spans="1:11" x14ac:dyDescent="0.25">
      <c r="A3" s="1" t="s">
        <v>33</v>
      </c>
      <c r="I3" s="10">
        <v>6000</v>
      </c>
    </row>
    <row r="4" spans="1:11" x14ac:dyDescent="0.25">
      <c r="A4" s="1"/>
      <c r="C4" t="s">
        <v>2</v>
      </c>
      <c r="I4" s="8">
        <f>H67/I3</f>
        <v>2803.8564999999999</v>
      </c>
    </row>
    <row r="5" spans="1:11" x14ac:dyDescent="0.25">
      <c r="A5" s="1" t="s">
        <v>3</v>
      </c>
      <c r="B5" t="s">
        <v>4</v>
      </c>
      <c r="C5" t="s">
        <v>5</v>
      </c>
      <c r="D5" t="s">
        <v>6</v>
      </c>
      <c r="E5" s="2" t="s">
        <v>7</v>
      </c>
      <c r="I5" s="8">
        <f>((INT(I4/1000)+1)*1000)</f>
        <v>3000</v>
      </c>
    </row>
    <row r="6" spans="1:11" x14ac:dyDescent="0.25">
      <c r="C6" t="s">
        <v>8</v>
      </c>
      <c r="D6" t="s">
        <v>9</v>
      </c>
      <c r="E6" t="s">
        <v>49</v>
      </c>
      <c r="G6" t="s">
        <v>35</v>
      </c>
      <c r="H6" s="7" t="s">
        <v>37</v>
      </c>
      <c r="I6" s="7" t="s">
        <v>39</v>
      </c>
      <c r="J6" t="s">
        <v>51</v>
      </c>
      <c r="K6" t="s">
        <v>36</v>
      </c>
    </row>
    <row r="7" spans="1:11" x14ac:dyDescent="0.25">
      <c r="A7" s="1">
        <v>2018</v>
      </c>
      <c r="B7" t="s">
        <v>10</v>
      </c>
      <c r="C7">
        <v>2835</v>
      </c>
      <c r="D7">
        <v>1230</v>
      </c>
      <c r="E7">
        <f t="shared" ref="E7:E67" si="0">C7+D7</f>
        <v>4065</v>
      </c>
      <c r="F7">
        <f>1</f>
        <v>1</v>
      </c>
      <c r="G7" s="4">
        <f>E69/F67</f>
        <v>4891.7049180327867</v>
      </c>
      <c r="H7" s="5">
        <v>0</v>
      </c>
      <c r="I7" s="5">
        <f>H7/$I$5</f>
        <v>0</v>
      </c>
      <c r="J7" s="4"/>
      <c r="K7">
        <f>E7</f>
        <v>4065</v>
      </c>
    </row>
    <row r="8" spans="1:11" x14ac:dyDescent="0.25">
      <c r="A8" s="1"/>
      <c r="B8" t="s">
        <v>11</v>
      </c>
      <c r="C8">
        <v>2860</v>
      </c>
      <c r="D8">
        <v>1197</v>
      </c>
      <c r="E8">
        <f t="shared" si="0"/>
        <v>4057</v>
      </c>
      <c r="F8">
        <f>F7+1</f>
        <v>2</v>
      </c>
      <c r="G8" s="4">
        <f>G7</f>
        <v>4891.7049180327867</v>
      </c>
      <c r="H8" s="5">
        <v>0</v>
      </c>
      <c r="I8" s="5">
        <f t="shared" ref="I8:I67" si="1">H8/$I$5</f>
        <v>0</v>
      </c>
      <c r="J8" s="4"/>
      <c r="K8">
        <f>K7+E8</f>
        <v>8122</v>
      </c>
    </row>
    <row r="9" spans="1:11" x14ac:dyDescent="0.25">
      <c r="A9" s="1"/>
      <c r="B9" t="s">
        <v>12</v>
      </c>
      <c r="C9">
        <v>3188</v>
      </c>
      <c r="D9">
        <v>1308</v>
      </c>
      <c r="E9">
        <f t="shared" si="0"/>
        <v>4496</v>
      </c>
      <c r="F9">
        <f t="shared" ref="F9:F67" si="2">F8+1</f>
        <v>3</v>
      </c>
      <c r="G9" s="4">
        <f t="shared" ref="G9:G67" si="3">G8</f>
        <v>4891.7049180327867</v>
      </c>
      <c r="H9" s="5">
        <v>0</v>
      </c>
      <c r="I9" s="5">
        <f t="shared" si="1"/>
        <v>0</v>
      </c>
      <c r="J9" s="4"/>
      <c r="K9">
        <f t="shared" ref="K9:K67" si="4">K8+E9</f>
        <v>12618</v>
      </c>
    </row>
    <row r="10" spans="1:11" x14ac:dyDescent="0.25">
      <c r="A10" s="1"/>
      <c r="B10" t="s">
        <v>13</v>
      </c>
      <c r="C10">
        <v>3026</v>
      </c>
      <c r="D10">
        <v>1485</v>
      </c>
      <c r="E10">
        <f t="shared" si="0"/>
        <v>4511</v>
      </c>
      <c r="F10">
        <f t="shared" si="2"/>
        <v>4</v>
      </c>
      <c r="G10" s="4">
        <f t="shared" si="3"/>
        <v>4891.7049180327867</v>
      </c>
      <c r="H10" s="5">
        <v>0</v>
      </c>
      <c r="I10" s="5">
        <f t="shared" si="1"/>
        <v>0</v>
      </c>
      <c r="J10" s="4"/>
      <c r="K10">
        <f t="shared" si="4"/>
        <v>17129</v>
      </c>
    </row>
    <row r="11" spans="1:11" x14ac:dyDescent="0.25">
      <c r="A11" s="1"/>
      <c r="B11" t="s">
        <v>14</v>
      </c>
      <c r="C11">
        <v>3439</v>
      </c>
      <c r="D11">
        <v>1898</v>
      </c>
      <c r="E11">
        <f t="shared" si="0"/>
        <v>5337</v>
      </c>
      <c r="F11">
        <f t="shared" si="2"/>
        <v>5</v>
      </c>
      <c r="G11" s="4">
        <f t="shared" si="3"/>
        <v>4891.7049180327867</v>
      </c>
      <c r="H11" s="5">
        <v>0</v>
      </c>
      <c r="I11" s="5">
        <f t="shared" si="1"/>
        <v>0</v>
      </c>
      <c r="J11" s="4"/>
      <c r="K11">
        <f t="shared" si="4"/>
        <v>22466</v>
      </c>
    </row>
    <row r="12" spans="1:11" x14ac:dyDescent="0.25">
      <c r="A12" s="1"/>
      <c r="B12" t="s">
        <v>15</v>
      </c>
      <c r="C12">
        <v>3144</v>
      </c>
      <c r="D12">
        <v>1693</v>
      </c>
      <c r="E12">
        <f t="shared" si="0"/>
        <v>4837</v>
      </c>
      <c r="F12">
        <f t="shared" si="2"/>
        <v>6</v>
      </c>
      <c r="G12" s="4">
        <f t="shared" si="3"/>
        <v>4891.7049180327867</v>
      </c>
      <c r="H12" s="5">
        <v>0</v>
      </c>
      <c r="I12" s="5">
        <f t="shared" si="1"/>
        <v>0</v>
      </c>
      <c r="J12" s="4"/>
      <c r="K12">
        <f t="shared" si="4"/>
        <v>27303</v>
      </c>
    </row>
    <row r="13" spans="1:11" x14ac:dyDescent="0.25">
      <c r="A13" s="1"/>
      <c r="B13" t="s">
        <v>16</v>
      </c>
      <c r="C13">
        <v>3399</v>
      </c>
      <c r="D13">
        <v>1802</v>
      </c>
      <c r="E13">
        <f t="shared" si="0"/>
        <v>5201</v>
      </c>
      <c r="F13">
        <f t="shared" si="2"/>
        <v>7</v>
      </c>
      <c r="G13" s="4">
        <f t="shared" si="3"/>
        <v>4891.7049180327867</v>
      </c>
      <c r="H13" s="5">
        <v>0</v>
      </c>
      <c r="I13" s="5">
        <f t="shared" si="1"/>
        <v>0</v>
      </c>
      <c r="J13" s="4"/>
      <c r="K13">
        <f t="shared" si="4"/>
        <v>32504</v>
      </c>
    </row>
    <row r="14" spans="1:11" x14ac:dyDescent="0.25">
      <c r="A14" s="1"/>
      <c r="B14" t="s">
        <v>17</v>
      </c>
      <c r="C14">
        <v>3352</v>
      </c>
      <c r="D14">
        <v>1841</v>
      </c>
      <c r="E14">
        <f t="shared" si="0"/>
        <v>5193</v>
      </c>
      <c r="F14">
        <f t="shared" si="2"/>
        <v>8</v>
      </c>
      <c r="G14" s="4">
        <f t="shared" si="3"/>
        <v>4891.7049180327867</v>
      </c>
      <c r="H14" s="5">
        <v>0</v>
      </c>
      <c r="I14" s="5">
        <f t="shared" si="1"/>
        <v>0</v>
      </c>
      <c r="J14" s="4"/>
      <c r="K14">
        <f t="shared" si="4"/>
        <v>37697</v>
      </c>
    </row>
    <row r="15" spans="1:11" x14ac:dyDescent="0.25">
      <c r="A15" s="1"/>
      <c r="B15" t="s">
        <v>18</v>
      </c>
      <c r="C15">
        <v>3144</v>
      </c>
      <c r="D15">
        <v>1829</v>
      </c>
      <c r="E15">
        <f t="shared" si="0"/>
        <v>4973</v>
      </c>
      <c r="F15">
        <f t="shared" si="2"/>
        <v>9</v>
      </c>
      <c r="G15" s="4">
        <f t="shared" si="3"/>
        <v>4891.7049180327867</v>
      </c>
      <c r="H15" s="5">
        <v>0</v>
      </c>
      <c r="I15" s="5">
        <f t="shared" si="1"/>
        <v>0</v>
      </c>
      <c r="J15" s="4"/>
      <c r="K15">
        <f t="shared" si="4"/>
        <v>42670</v>
      </c>
    </row>
    <row r="16" spans="1:11" x14ac:dyDescent="0.25">
      <c r="A16" s="1"/>
      <c r="B16" t="s">
        <v>19</v>
      </c>
      <c r="C16">
        <v>3516</v>
      </c>
      <c r="D16">
        <v>1964</v>
      </c>
      <c r="E16">
        <f t="shared" si="0"/>
        <v>5480</v>
      </c>
      <c r="F16">
        <f t="shared" si="2"/>
        <v>10</v>
      </c>
      <c r="G16" s="4">
        <f t="shared" si="3"/>
        <v>4891.7049180327867</v>
      </c>
      <c r="H16" s="5">
        <v>0</v>
      </c>
      <c r="I16" s="5">
        <f t="shared" si="1"/>
        <v>0</v>
      </c>
      <c r="J16" s="4"/>
      <c r="K16">
        <f t="shared" si="4"/>
        <v>48150</v>
      </c>
    </row>
    <row r="17" spans="1:11" x14ac:dyDescent="0.25">
      <c r="A17" s="1"/>
      <c r="B17" t="s">
        <v>20</v>
      </c>
      <c r="C17">
        <v>3360</v>
      </c>
      <c r="D17">
        <v>1909</v>
      </c>
      <c r="E17">
        <f t="shared" si="0"/>
        <v>5269</v>
      </c>
      <c r="F17">
        <f t="shared" si="2"/>
        <v>11</v>
      </c>
      <c r="G17" s="4">
        <f t="shared" si="3"/>
        <v>4891.7049180327867</v>
      </c>
      <c r="H17" s="5">
        <v>0</v>
      </c>
      <c r="I17" s="5">
        <f t="shared" si="1"/>
        <v>0</v>
      </c>
      <c r="J17" s="4"/>
      <c r="K17">
        <f t="shared" si="4"/>
        <v>53419</v>
      </c>
    </row>
    <row r="18" spans="1:11" x14ac:dyDescent="0.25">
      <c r="A18" s="1"/>
      <c r="B18" t="s">
        <v>21</v>
      </c>
      <c r="C18">
        <v>3169</v>
      </c>
      <c r="D18">
        <v>1913</v>
      </c>
      <c r="E18">
        <f t="shared" si="0"/>
        <v>5082</v>
      </c>
      <c r="F18">
        <f t="shared" si="2"/>
        <v>12</v>
      </c>
      <c r="G18" s="4">
        <f t="shared" si="3"/>
        <v>4891.7049180327867</v>
      </c>
      <c r="H18" s="5">
        <v>0</v>
      </c>
      <c r="I18" s="5">
        <f t="shared" si="1"/>
        <v>0</v>
      </c>
      <c r="J18" s="4"/>
      <c r="K18">
        <f t="shared" si="4"/>
        <v>58501</v>
      </c>
    </row>
    <row r="19" spans="1:11" x14ac:dyDescent="0.25">
      <c r="A19" s="1">
        <v>2019</v>
      </c>
      <c r="B19" t="s">
        <v>22</v>
      </c>
      <c r="C19">
        <v>3133</v>
      </c>
      <c r="D19">
        <v>1831</v>
      </c>
      <c r="E19">
        <f t="shared" si="0"/>
        <v>4964</v>
      </c>
      <c r="F19">
        <f t="shared" si="2"/>
        <v>13</v>
      </c>
      <c r="G19" s="4">
        <f t="shared" si="3"/>
        <v>4891.7049180327867</v>
      </c>
      <c r="H19" s="5">
        <v>0</v>
      </c>
      <c r="I19" s="5">
        <f t="shared" si="1"/>
        <v>0</v>
      </c>
      <c r="J19" s="4">
        <f t="shared" ref="J19:J67" si="5">K19/F19</f>
        <v>4881.9230769230771</v>
      </c>
      <c r="K19">
        <f t="shared" si="4"/>
        <v>63465</v>
      </c>
    </row>
    <row r="20" spans="1:11" x14ac:dyDescent="0.25">
      <c r="A20" s="1"/>
      <c r="B20" t="s">
        <v>11</v>
      </c>
      <c r="C20">
        <v>3069</v>
      </c>
      <c r="D20">
        <v>1694</v>
      </c>
      <c r="E20">
        <f t="shared" si="0"/>
        <v>4763</v>
      </c>
      <c r="F20">
        <f t="shared" si="2"/>
        <v>14</v>
      </c>
      <c r="G20" s="4">
        <f t="shared" si="3"/>
        <v>4891.7049180327867</v>
      </c>
      <c r="H20" s="5">
        <v>0</v>
      </c>
      <c r="I20" s="5">
        <f t="shared" si="1"/>
        <v>0</v>
      </c>
      <c r="J20" s="4">
        <f t="shared" si="5"/>
        <v>4873.4285714285716</v>
      </c>
      <c r="K20">
        <f t="shared" si="4"/>
        <v>68228</v>
      </c>
    </row>
    <row r="21" spans="1:11" x14ac:dyDescent="0.25">
      <c r="A21" s="1"/>
      <c r="B21" t="s">
        <v>12</v>
      </c>
      <c r="C21">
        <v>3270</v>
      </c>
      <c r="D21">
        <v>1927</v>
      </c>
      <c r="E21">
        <f t="shared" si="0"/>
        <v>5197</v>
      </c>
      <c r="F21">
        <f t="shared" si="2"/>
        <v>15</v>
      </c>
      <c r="G21" s="4">
        <f t="shared" si="3"/>
        <v>4891.7049180327867</v>
      </c>
      <c r="H21" s="5">
        <v>0</v>
      </c>
      <c r="I21" s="5">
        <f t="shared" si="1"/>
        <v>0</v>
      </c>
      <c r="J21" s="4">
        <f t="shared" si="5"/>
        <v>4895</v>
      </c>
      <c r="K21">
        <f t="shared" si="4"/>
        <v>73425</v>
      </c>
    </row>
    <row r="22" spans="1:11" x14ac:dyDescent="0.25">
      <c r="A22" s="1"/>
      <c r="B22" t="s">
        <v>13</v>
      </c>
      <c r="C22">
        <v>3150</v>
      </c>
      <c r="D22">
        <v>1887</v>
      </c>
      <c r="E22">
        <f t="shared" si="0"/>
        <v>5037</v>
      </c>
      <c r="F22">
        <f t="shared" si="2"/>
        <v>16</v>
      </c>
      <c r="G22" s="4">
        <f t="shared" si="3"/>
        <v>4891.7049180327867</v>
      </c>
      <c r="H22" s="5">
        <v>0</v>
      </c>
      <c r="I22" s="5">
        <f t="shared" si="1"/>
        <v>0</v>
      </c>
      <c r="J22" s="4">
        <f t="shared" si="5"/>
        <v>4903.875</v>
      </c>
      <c r="K22">
        <f t="shared" si="4"/>
        <v>78462</v>
      </c>
    </row>
    <row r="23" spans="1:11" x14ac:dyDescent="0.25">
      <c r="A23" s="1"/>
      <c r="B23" t="s">
        <v>14</v>
      </c>
      <c r="C23">
        <v>3351</v>
      </c>
      <c r="D23">
        <v>1888</v>
      </c>
      <c r="E23">
        <f t="shared" si="0"/>
        <v>5239</v>
      </c>
      <c r="F23">
        <f t="shared" si="2"/>
        <v>17</v>
      </c>
      <c r="G23" s="4">
        <f t="shared" si="3"/>
        <v>4891.7049180327867</v>
      </c>
      <c r="H23" s="5">
        <v>0</v>
      </c>
      <c r="I23" s="5">
        <f t="shared" si="1"/>
        <v>0</v>
      </c>
      <c r="J23" s="4">
        <f t="shared" si="5"/>
        <v>4923.588235294118</v>
      </c>
      <c r="K23">
        <f t="shared" si="4"/>
        <v>83701</v>
      </c>
    </row>
    <row r="24" spans="1:11" x14ac:dyDescent="0.25">
      <c r="A24" s="1"/>
      <c r="B24" t="s">
        <v>15</v>
      </c>
      <c r="C24">
        <v>3100</v>
      </c>
      <c r="D24">
        <v>1853</v>
      </c>
      <c r="E24">
        <f t="shared" si="0"/>
        <v>4953</v>
      </c>
      <c r="F24">
        <f t="shared" si="2"/>
        <v>18</v>
      </c>
      <c r="G24" s="4">
        <f t="shared" si="3"/>
        <v>4891.7049180327867</v>
      </c>
      <c r="H24" s="5">
        <v>0</v>
      </c>
      <c r="I24" s="5">
        <f t="shared" si="1"/>
        <v>0</v>
      </c>
      <c r="J24" s="4">
        <f t="shared" si="5"/>
        <v>4925.2222222222226</v>
      </c>
      <c r="K24">
        <f t="shared" si="4"/>
        <v>88654</v>
      </c>
    </row>
    <row r="25" spans="1:11" x14ac:dyDescent="0.25">
      <c r="A25" s="1"/>
      <c r="B25" t="s">
        <v>16</v>
      </c>
      <c r="C25">
        <v>3411</v>
      </c>
      <c r="D25">
        <v>2000</v>
      </c>
      <c r="E25">
        <f t="shared" si="0"/>
        <v>5411</v>
      </c>
      <c r="F25">
        <f t="shared" si="2"/>
        <v>19</v>
      </c>
      <c r="G25" s="4">
        <f t="shared" si="3"/>
        <v>4891.7049180327867</v>
      </c>
      <c r="H25" s="5">
        <v>0</v>
      </c>
      <c r="I25" s="5">
        <f t="shared" si="1"/>
        <v>0</v>
      </c>
      <c r="J25" s="4">
        <f t="shared" si="5"/>
        <v>4950.7894736842109</v>
      </c>
      <c r="K25">
        <f t="shared" si="4"/>
        <v>94065</v>
      </c>
    </row>
    <row r="26" spans="1:11" x14ac:dyDescent="0.25">
      <c r="A26" s="1"/>
      <c r="B26" t="s">
        <v>17</v>
      </c>
      <c r="C26">
        <v>3147</v>
      </c>
      <c r="D26">
        <v>1860</v>
      </c>
      <c r="E26">
        <f t="shared" si="0"/>
        <v>5007</v>
      </c>
      <c r="F26">
        <f t="shared" si="2"/>
        <v>20</v>
      </c>
      <c r="G26" s="4">
        <f t="shared" si="3"/>
        <v>4891.7049180327867</v>
      </c>
      <c r="H26" s="5">
        <v>0</v>
      </c>
      <c r="I26" s="5">
        <f t="shared" si="1"/>
        <v>0</v>
      </c>
      <c r="J26" s="4">
        <f t="shared" si="5"/>
        <v>4953.6000000000004</v>
      </c>
      <c r="K26">
        <f t="shared" si="4"/>
        <v>99072</v>
      </c>
    </row>
    <row r="27" spans="1:11" x14ac:dyDescent="0.25">
      <c r="A27" s="1"/>
      <c r="B27" t="s">
        <v>18</v>
      </c>
      <c r="C27">
        <v>3127</v>
      </c>
      <c r="D27">
        <v>1904</v>
      </c>
      <c r="E27">
        <f t="shared" si="0"/>
        <v>5031</v>
      </c>
      <c r="F27">
        <f t="shared" si="2"/>
        <v>21</v>
      </c>
      <c r="G27" s="4">
        <f t="shared" si="3"/>
        <v>4891.7049180327867</v>
      </c>
      <c r="H27" s="5">
        <v>0</v>
      </c>
      <c r="I27" s="5">
        <f t="shared" si="1"/>
        <v>0</v>
      </c>
      <c r="J27" s="4">
        <f t="shared" si="5"/>
        <v>4957.2857142857147</v>
      </c>
      <c r="K27">
        <f t="shared" si="4"/>
        <v>104103</v>
      </c>
    </row>
    <row r="28" spans="1:11" x14ac:dyDescent="0.25">
      <c r="A28" s="1"/>
      <c r="B28" t="s">
        <v>19</v>
      </c>
      <c r="C28">
        <v>3353</v>
      </c>
      <c r="D28">
        <v>2011</v>
      </c>
      <c r="E28">
        <f t="shared" si="0"/>
        <v>5364</v>
      </c>
      <c r="F28">
        <f t="shared" si="2"/>
        <v>22</v>
      </c>
      <c r="G28" s="4">
        <f t="shared" si="3"/>
        <v>4891.7049180327867</v>
      </c>
      <c r="H28" s="5">
        <v>0</v>
      </c>
      <c r="I28" s="5">
        <f t="shared" si="1"/>
        <v>0</v>
      </c>
      <c r="J28" s="4">
        <f t="shared" si="5"/>
        <v>4975.772727272727</v>
      </c>
      <c r="K28">
        <f t="shared" si="4"/>
        <v>109467</v>
      </c>
    </row>
    <row r="29" spans="1:11" x14ac:dyDescent="0.25">
      <c r="A29" s="1"/>
      <c r="B29" t="s">
        <v>20</v>
      </c>
      <c r="C29">
        <v>3094</v>
      </c>
      <c r="D29">
        <v>1863</v>
      </c>
      <c r="E29">
        <f t="shared" si="0"/>
        <v>4957</v>
      </c>
      <c r="F29">
        <f t="shared" si="2"/>
        <v>23</v>
      </c>
      <c r="G29" s="4">
        <f t="shared" si="3"/>
        <v>4891.7049180327867</v>
      </c>
      <c r="H29" s="5">
        <v>0</v>
      </c>
      <c r="I29" s="5">
        <f t="shared" si="1"/>
        <v>0</v>
      </c>
      <c r="J29" s="4">
        <f t="shared" si="5"/>
        <v>4974.95652173913</v>
      </c>
      <c r="K29">
        <f t="shared" si="4"/>
        <v>114424</v>
      </c>
    </row>
    <row r="30" spans="1:11" x14ac:dyDescent="0.25">
      <c r="A30" s="1"/>
      <c r="B30" t="s">
        <v>21</v>
      </c>
      <c r="C30">
        <v>3228</v>
      </c>
      <c r="D30">
        <v>1888</v>
      </c>
      <c r="E30">
        <f t="shared" si="0"/>
        <v>5116</v>
      </c>
      <c r="F30">
        <f t="shared" si="2"/>
        <v>24</v>
      </c>
      <c r="G30" s="4">
        <f t="shared" si="3"/>
        <v>4891.7049180327867</v>
      </c>
      <c r="H30" s="5">
        <v>0</v>
      </c>
      <c r="I30" s="5">
        <f t="shared" si="1"/>
        <v>0</v>
      </c>
      <c r="J30" s="4">
        <f t="shared" si="5"/>
        <v>4980.833333333333</v>
      </c>
      <c r="K30">
        <f t="shared" si="4"/>
        <v>119540</v>
      </c>
    </row>
    <row r="31" spans="1:11" x14ac:dyDescent="0.25">
      <c r="A31" s="1">
        <v>2020</v>
      </c>
      <c r="B31" t="s">
        <v>23</v>
      </c>
      <c r="C31">
        <v>3115</v>
      </c>
      <c r="D31">
        <v>1987</v>
      </c>
      <c r="E31">
        <f t="shared" si="0"/>
        <v>5102</v>
      </c>
      <c r="F31">
        <f t="shared" si="2"/>
        <v>25</v>
      </c>
      <c r="G31" s="4">
        <f t="shared" si="3"/>
        <v>4891.7049180327867</v>
      </c>
      <c r="H31" s="5">
        <v>0</v>
      </c>
      <c r="I31" s="5">
        <f t="shared" si="1"/>
        <v>0</v>
      </c>
      <c r="J31" s="4">
        <f t="shared" si="5"/>
        <v>4985.68</v>
      </c>
      <c r="K31">
        <f t="shared" si="4"/>
        <v>124642</v>
      </c>
    </row>
    <row r="32" spans="1:11" x14ac:dyDescent="0.25">
      <c r="A32" s="1"/>
      <c r="B32" t="s">
        <v>11</v>
      </c>
      <c r="C32">
        <v>2995</v>
      </c>
      <c r="D32">
        <v>1865</v>
      </c>
      <c r="E32">
        <f t="shared" si="0"/>
        <v>4860</v>
      </c>
      <c r="F32">
        <f t="shared" si="2"/>
        <v>26</v>
      </c>
      <c r="G32" s="4">
        <f t="shared" si="3"/>
        <v>4891.7049180327867</v>
      </c>
      <c r="H32" s="5">
        <v>0</v>
      </c>
      <c r="I32" s="5">
        <f t="shared" si="1"/>
        <v>0</v>
      </c>
      <c r="J32" s="4">
        <f t="shared" si="5"/>
        <v>4980.8461538461543</v>
      </c>
      <c r="K32">
        <f t="shared" si="4"/>
        <v>129502</v>
      </c>
    </row>
    <row r="33" spans="1:36" x14ac:dyDescent="0.25">
      <c r="A33" s="1"/>
      <c r="B33" t="s">
        <v>12</v>
      </c>
      <c r="C33">
        <v>2841</v>
      </c>
      <c r="D33">
        <v>1529</v>
      </c>
      <c r="E33">
        <f t="shared" si="0"/>
        <v>4370</v>
      </c>
      <c r="F33">
        <f t="shared" si="2"/>
        <v>27</v>
      </c>
      <c r="G33" s="4">
        <f t="shared" si="3"/>
        <v>4891.7049180327867</v>
      </c>
      <c r="H33" s="5">
        <v>0</v>
      </c>
      <c r="I33" s="5">
        <f t="shared" si="1"/>
        <v>0</v>
      </c>
      <c r="J33" s="4">
        <f t="shared" si="5"/>
        <v>4958.2222222222226</v>
      </c>
      <c r="K33">
        <f t="shared" si="4"/>
        <v>133872</v>
      </c>
    </row>
    <row r="34" spans="1:36" x14ac:dyDescent="0.25">
      <c r="A34" s="1"/>
      <c r="B34" t="s">
        <v>13</v>
      </c>
      <c r="C34">
        <v>2417</v>
      </c>
      <c r="D34">
        <v>1492</v>
      </c>
      <c r="E34">
        <f t="shared" si="0"/>
        <v>3909</v>
      </c>
      <c r="F34">
        <f t="shared" si="2"/>
        <v>28</v>
      </c>
      <c r="G34" s="4">
        <f t="shared" si="3"/>
        <v>4891.7049180327867</v>
      </c>
      <c r="H34" s="5">
        <v>0</v>
      </c>
      <c r="I34" s="5">
        <f t="shared" si="1"/>
        <v>0</v>
      </c>
      <c r="J34" s="4">
        <f t="shared" si="5"/>
        <v>4920.75</v>
      </c>
      <c r="K34">
        <f t="shared" si="4"/>
        <v>137781</v>
      </c>
    </row>
    <row r="35" spans="1:36" x14ac:dyDescent="0.25">
      <c r="A35" s="1"/>
      <c r="B35" t="s">
        <v>14</v>
      </c>
      <c r="C35">
        <v>2913</v>
      </c>
      <c r="D35">
        <v>1812</v>
      </c>
      <c r="E35">
        <f t="shared" si="0"/>
        <v>4725</v>
      </c>
      <c r="F35">
        <f t="shared" si="2"/>
        <v>29</v>
      </c>
      <c r="G35" s="4">
        <f t="shared" si="3"/>
        <v>4891.7049180327867</v>
      </c>
      <c r="H35" s="5">
        <v>0</v>
      </c>
      <c r="I35" s="5">
        <f t="shared" si="1"/>
        <v>0</v>
      </c>
      <c r="J35" s="4">
        <f t="shared" si="5"/>
        <v>4914</v>
      </c>
      <c r="K35">
        <f t="shared" si="4"/>
        <v>142506</v>
      </c>
    </row>
    <row r="36" spans="1:36" x14ac:dyDescent="0.25">
      <c r="A36" s="1"/>
      <c r="B36" t="s">
        <v>15</v>
      </c>
      <c r="C36">
        <v>3096</v>
      </c>
      <c r="D36">
        <v>1885</v>
      </c>
      <c r="E36">
        <f t="shared" si="0"/>
        <v>4981</v>
      </c>
      <c r="F36">
        <f t="shared" si="2"/>
        <v>30</v>
      </c>
      <c r="G36" s="4">
        <f t="shared" si="3"/>
        <v>4891.7049180327867</v>
      </c>
      <c r="H36" s="5">
        <v>0</v>
      </c>
      <c r="I36" s="5">
        <f t="shared" si="1"/>
        <v>0</v>
      </c>
      <c r="J36" s="4">
        <f t="shared" si="5"/>
        <v>4916.2333333333336</v>
      </c>
      <c r="K36">
        <f t="shared" si="4"/>
        <v>147487</v>
      </c>
    </row>
    <row r="37" spans="1:36" x14ac:dyDescent="0.25">
      <c r="A37" s="1"/>
      <c r="B37" t="s">
        <v>16</v>
      </c>
      <c r="C37">
        <v>3065</v>
      </c>
      <c r="D37">
        <v>1809</v>
      </c>
      <c r="E37">
        <f t="shared" si="0"/>
        <v>4874</v>
      </c>
      <c r="F37">
        <f t="shared" si="2"/>
        <v>31</v>
      </c>
      <c r="G37" s="4">
        <f t="shared" si="3"/>
        <v>4891.7049180327867</v>
      </c>
      <c r="H37" s="5">
        <v>0</v>
      </c>
      <c r="I37" s="5">
        <f t="shared" si="1"/>
        <v>0</v>
      </c>
      <c r="J37" s="4">
        <f t="shared" si="5"/>
        <v>4914.8709677419356</v>
      </c>
      <c r="K37">
        <f t="shared" si="4"/>
        <v>152361</v>
      </c>
    </row>
    <row r="38" spans="1:36" x14ac:dyDescent="0.25">
      <c r="A38" s="1"/>
      <c r="B38" t="s">
        <v>17</v>
      </c>
      <c r="C38">
        <v>2693</v>
      </c>
      <c r="D38">
        <v>1658</v>
      </c>
      <c r="E38">
        <f t="shared" si="0"/>
        <v>4351</v>
      </c>
      <c r="F38">
        <f t="shared" si="2"/>
        <v>32</v>
      </c>
      <c r="G38" s="4">
        <f t="shared" si="3"/>
        <v>4891.7049180327867</v>
      </c>
      <c r="H38" s="5">
        <v>0</v>
      </c>
      <c r="I38" s="5">
        <f t="shared" si="1"/>
        <v>0</v>
      </c>
      <c r="J38" s="4">
        <f t="shared" si="5"/>
        <v>4897.25</v>
      </c>
      <c r="K38">
        <f t="shared" si="4"/>
        <v>156712</v>
      </c>
    </row>
    <row r="39" spans="1:36" x14ac:dyDescent="0.25">
      <c r="A39" s="1"/>
      <c r="B39" t="s">
        <v>18</v>
      </c>
      <c r="C39">
        <v>2883</v>
      </c>
      <c r="D39">
        <v>1844</v>
      </c>
      <c r="E39">
        <f t="shared" si="0"/>
        <v>4727</v>
      </c>
      <c r="F39">
        <f t="shared" si="2"/>
        <v>33</v>
      </c>
      <c r="G39" s="4">
        <f t="shared" si="3"/>
        <v>4891.7049180327867</v>
      </c>
      <c r="H39" s="5">
        <v>0</v>
      </c>
      <c r="I39" s="5">
        <f t="shared" si="1"/>
        <v>0</v>
      </c>
      <c r="J39" s="4">
        <f t="shared" si="5"/>
        <v>4892.090909090909</v>
      </c>
      <c r="K39">
        <f t="shared" si="4"/>
        <v>161439</v>
      </c>
    </row>
    <row r="40" spans="1:36" x14ac:dyDescent="0.25">
      <c r="A40" s="1"/>
      <c r="B40" t="s">
        <v>19</v>
      </c>
      <c r="C40">
        <v>3280</v>
      </c>
      <c r="D40">
        <v>2044</v>
      </c>
      <c r="E40">
        <f t="shared" si="0"/>
        <v>5324</v>
      </c>
      <c r="F40">
        <f t="shared" si="2"/>
        <v>34</v>
      </c>
      <c r="G40" s="4">
        <f t="shared" si="3"/>
        <v>4891.7049180327867</v>
      </c>
      <c r="H40" s="5">
        <v>0</v>
      </c>
      <c r="I40" s="5">
        <f t="shared" si="1"/>
        <v>0</v>
      </c>
      <c r="J40" s="4">
        <f t="shared" si="5"/>
        <v>4904.7941176470586</v>
      </c>
      <c r="K40">
        <f t="shared" si="4"/>
        <v>166763</v>
      </c>
    </row>
    <row r="41" spans="1:36" x14ac:dyDescent="0.25">
      <c r="A41" s="1"/>
      <c r="B41" t="s">
        <v>20</v>
      </c>
      <c r="C41">
        <v>3075</v>
      </c>
      <c r="D41">
        <v>1869</v>
      </c>
      <c r="E41">
        <f t="shared" si="0"/>
        <v>4944</v>
      </c>
      <c r="F41">
        <f t="shared" si="2"/>
        <v>35</v>
      </c>
      <c r="G41" s="4">
        <f t="shared" si="3"/>
        <v>4891.7049180327867</v>
      </c>
      <c r="H41" s="5">
        <v>0</v>
      </c>
      <c r="I41" s="5">
        <f t="shared" si="1"/>
        <v>0</v>
      </c>
      <c r="J41" s="4">
        <f t="shared" si="5"/>
        <v>4905.9142857142861</v>
      </c>
      <c r="K41">
        <f t="shared" si="4"/>
        <v>171707</v>
      </c>
    </row>
    <row r="42" spans="1:36" x14ac:dyDescent="0.25">
      <c r="A42" s="1"/>
      <c r="B42" t="s">
        <v>21</v>
      </c>
      <c r="C42">
        <v>3232</v>
      </c>
      <c r="D42">
        <v>1991</v>
      </c>
      <c r="E42">
        <f t="shared" si="0"/>
        <v>5223</v>
      </c>
      <c r="F42">
        <f t="shared" si="2"/>
        <v>36</v>
      </c>
      <c r="G42" s="4">
        <f t="shared" si="3"/>
        <v>4891.7049180327867</v>
      </c>
      <c r="H42" s="5">
        <v>0</v>
      </c>
      <c r="I42" s="5">
        <f t="shared" si="1"/>
        <v>0</v>
      </c>
      <c r="J42" s="4">
        <f t="shared" si="5"/>
        <v>4914.7222222222226</v>
      </c>
      <c r="K42">
        <f t="shared" si="4"/>
        <v>176930</v>
      </c>
    </row>
    <row r="43" spans="1:36" x14ac:dyDescent="0.25">
      <c r="A43" s="1">
        <v>2021</v>
      </c>
      <c r="B43" t="s">
        <v>24</v>
      </c>
      <c r="C43">
        <v>2777</v>
      </c>
      <c r="D43">
        <v>1910</v>
      </c>
      <c r="E43">
        <f t="shared" si="0"/>
        <v>4687</v>
      </c>
      <c r="F43">
        <f t="shared" si="2"/>
        <v>37</v>
      </c>
      <c r="G43" s="4">
        <f t="shared" si="3"/>
        <v>4891.7049180327867</v>
      </c>
      <c r="H43" s="5">
        <v>0</v>
      </c>
      <c r="I43" s="5">
        <f t="shared" si="1"/>
        <v>0</v>
      </c>
      <c r="J43" s="4">
        <f t="shared" si="5"/>
        <v>4908.5675675675675</v>
      </c>
      <c r="K43">
        <f t="shared" si="4"/>
        <v>181617</v>
      </c>
    </row>
    <row r="44" spans="1:36" x14ac:dyDescent="0.25">
      <c r="A44" s="1"/>
      <c r="B44" t="s">
        <v>11</v>
      </c>
      <c r="C44">
        <v>2886</v>
      </c>
      <c r="D44">
        <v>1745</v>
      </c>
      <c r="E44">
        <f t="shared" si="0"/>
        <v>4631</v>
      </c>
      <c r="F44">
        <f t="shared" si="2"/>
        <v>38</v>
      </c>
      <c r="G44" s="4">
        <f t="shared" si="3"/>
        <v>4891.7049180327867</v>
      </c>
      <c r="H44" s="5">
        <v>3762</v>
      </c>
      <c r="I44" s="5">
        <f t="shared" si="1"/>
        <v>1.254</v>
      </c>
      <c r="J44" s="4">
        <f t="shared" si="5"/>
        <v>4901.2631578947367</v>
      </c>
      <c r="K44">
        <f t="shared" si="4"/>
        <v>186248</v>
      </c>
    </row>
    <row r="45" spans="1:36" x14ac:dyDescent="0.25">
      <c r="A45" s="1"/>
      <c r="B45" t="s">
        <v>12</v>
      </c>
      <c r="C45">
        <v>3302</v>
      </c>
      <c r="D45">
        <v>2032</v>
      </c>
      <c r="E45">
        <f t="shared" si="0"/>
        <v>5334</v>
      </c>
      <c r="F45">
        <f t="shared" si="2"/>
        <v>39</v>
      </c>
      <c r="G45" s="4">
        <f t="shared" si="3"/>
        <v>4891.7049180327867</v>
      </c>
      <c r="H45" s="5">
        <v>99065</v>
      </c>
      <c r="I45" s="5">
        <f t="shared" si="1"/>
        <v>33.021666666666668</v>
      </c>
      <c r="J45" s="4">
        <f t="shared" si="5"/>
        <v>4912.3589743589746</v>
      </c>
      <c r="K45">
        <f t="shared" si="4"/>
        <v>191582</v>
      </c>
      <c r="T45" s="11">
        <v>43466</v>
      </c>
      <c r="U45" s="11">
        <v>43831</v>
      </c>
      <c r="V45" t="s">
        <v>47</v>
      </c>
      <c r="AG45">
        <v>4881.8999999999996</v>
      </c>
      <c r="AH45">
        <v>4985.7</v>
      </c>
      <c r="AI45">
        <f>AH45-AG45</f>
        <v>103.80000000000018</v>
      </c>
      <c r="AJ45" s="12">
        <f>AI45/AG45</f>
        <v>2.126221348245564E-2</v>
      </c>
    </row>
    <row r="46" spans="1:36" x14ac:dyDescent="0.25">
      <c r="A46" s="1"/>
      <c r="B46" t="s">
        <v>13</v>
      </c>
      <c r="C46">
        <v>3122</v>
      </c>
      <c r="D46">
        <v>1924</v>
      </c>
      <c r="E46">
        <f t="shared" si="0"/>
        <v>5046</v>
      </c>
      <c r="F46">
        <f t="shared" si="2"/>
        <v>40</v>
      </c>
      <c r="G46" s="4">
        <f t="shared" si="3"/>
        <v>4891.7049180327867</v>
      </c>
      <c r="H46" s="5">
        <v>533674</v>
      </c>
      <c r="I46" s="5">
        <f t="shared" si="1"/>
        <v>177.89133333333334</v>
      </c>
      <c r="J46" s="4">
        <f t="shared" si="5"/>
        <v>4915.7</v>
      </c>
      <c r="K46">
        <f t="shared" si="4"/>
        <v>196628</v>
      </c>
      <c r="T46" s="11">
        <v>43831</v>
      </c>
      <c r="U46" s="11">
        <v>44228</v>
      </c>
      <c r="V46" t="s">
        <v>46</v>
      </c>
      <c r="AG46">
        <v>4985.7</v>
      </c>
      <c r="AH46">
        <v>4901.3</v>
      </c>
      <c r="AI46">
        <f>AH46-AG46</f>
        <v>-84.399999999999636</v>
      </c>
      <c r="AJ46" s="12">
        <f>AI46/AG46</f>
        <v>-1.6928415267665451E-2</v>
      </c>
    </row>
    <row r="47" spans="1:36" x14ac:dyDescent="0.25">
      <c r="A47" s="1"/>
      <c r="B47" t="s">
        <v>14</v>
      </c>
      <c r="C47">
        <v>3178</v>
      </c>
      <c r="D47">
        <v>1992</v>
      </c>
      <c r="E47">
        <f t="shared" si="0"/>
        <v>5170</v>
      </c>
      <c r="F47">
        <f t="shared" si="2"/>
        <v>41</v>
      </c>
      <c r="G47" s="4">
        <f t="shared" si="3"/>
        <v>4891.7049180327867</v>
      </c>
      <c r="H47" s="5">
        <v>1134659</v>
      </c>
      <c r="I47" s="5">
        <f t="shared" si="1"/>
        <v>378.21966666666668</v>
      </c>
      <c r="J47" s="4">
        <f t="shared" si="5"/>
        <v>4921.9024390243903</v>
      </c>
      <c r="K47">
        <f t="shared" si="4"/>
        <v>201798</v>
      </c>
      <c r="T47" s="11">
        <v>44228</v>
      </c>
      <c r="U47" s="11">
        <v>44593</v>
      </c>
      <c r="V47" t="s">
        <v>48</v>
      </c>
      <c r="AG47">
        <v>4901.3</v>
      </c>
      <c r="AH47">
        <v>4875.8999999999996</v>
      </c>
      <c r="AI47">
        <f>AH47-AG47</f>
        <v>-25.400000000000546</v>
      </c>
      <c r="AJ47" s="12">
        <f>AI47/AG47</f>
        <v>-5.182298573847866E-3</v>
      </c>
    </row>
    <row r="48" spans="1:36" x14ac:dyDescent="0.25">
      <c r="A48" s="1"/>
      <c r="B48" t="s">
        <v>15</v>
      </c>
      <c r="C48">
        <v>3286</v>
      </c>
      <c r="D48">
        <v>2115</v>
      </c>
      <c r="E48">
        <f t="shared" si="0"/>
        <v>5401</v>
      </c>
      <c r="F48">
        <f t="shared" si="2"/>
        <v>42</v>
      </c>
      <c r="G48" s="4">
        <f t="shared" si="3"/>
        <v>4891.7049180327867</v>
      </c>
      <c r="H48" s="5">
        <v>2247466</v>
      </c>
      <c r="I48" s="5">
        <f t="shared" si="1"/>
        <v>749.15533333333337</v>
      </c>
      <c r="J48" s="4">
        <f t="shared" si="5"/>
        <v>4933.3095238095239</v>
      </c>
      <c r="K48">
        <f t="shared" si="4"/>
        <v>207199</v>
      </c>
    </row>
    <row r="49" spans="1:11" x14ac:dyDescent="0.25">
      <c r="A49" s="1"/>
      <c r="B49" t="s">
        <v>16</v>
      </c>
      <c r="C49">
        <v>3315</v>
      </c>
      <c r="D49">
        <v>2007</v>
      </c>
      <c r="E49">
        <f t="shared" si="0"/>
        <v>5322</v>
      </c>
      <c r="F49">
        <f t="shared" si="2"/>
        <v>43</v>
      </c>
      <c r="G49" s="4">
        <f t="shared" si="3"/>
        <v>4891.7049180327867</v>
      </c>
      <c r="H49" s="5">
        <v>3328746</v>
      </c>
      <c r="I49" s="5">
        <f t="shared" si="1"/>
        <v>1109.5820000000001</v>
      </c>
      <c r="J49" s="4">
        <f t="shared" si="5"/>
        <v>4942.3488372093025</v>
      </c>
      <c r="K49">
        <f t="shared" si="4"/>
        <v>212521</v>
      </c>
    </row>
    <row r="50" spans="1:11" x14ac:dyDescent="0.25">
      <c r="A50" s="1"/>
      <c r="B50" t="s">
        <v>17</v>
      </c>
      <c r="C50">
        <v>3104</v>
      </c>
      <c r="D50">
        <v>1929</v>
      </c>
      <c r="E50">
        <f t="shared" si="0"/>
        <v>5033</v>
      </c>
      <c r="F50">
        <f t="shared" si="2"/>
        <v>44</v>
      </c>
      <c r="G50" s="4">
        <f t="shared" si="3"/>
        <v>4891.7049180327867</v>
      </c>
      <c r="H50" s="5">
        <v>4934476</v>
      </c>
      <c r="I50" s="5">
        <f t="shared" si="1"/>
        <v>1644.8253333333334</v>
      </c>
      <c r="J50" s="4">
        <f t="shared" si="5"/>
        <v>4944.409090909091</v>
      </c>
      <c r="K50">
        <f t="shared" si="4"/>
        <v>217554</v>
      </c>
    </row>
    <row r="51" spans="1:11" x14ac:dyDescent="0.25">
      <c r="A51" s="1"/>
      <c r="B51" t="s">
        <v>18</v>
      </c>
      <c r="C51">
        <v>2917</v>
      </c>
      <c r="D51">
        <v>1841</v>
      </c>
      <c r="E51">
        <f t="shared" si="0"/>
        <v>4758</v>
      </c>
      <c r="F51">
        <f t="shared" si="2"/>
        <v>45</v>
      </c>
      <c r="G51" s="4">
        <f t="shared" si="3"/>
        <v>4891.7049180327867</v>
      </c>
      <c r="H51" s="5">
        <v>7248276</v>
      </c>
      <c r="I51" s="5">
        <f t="shared" si="1"/>
        <v>2416.0920000000001</v>
      </c>
      <c r="J51" s="4">
        <f t="shared" si="5"/>
        <v>4940.2666666666664</v>
      </c>
      <c r="K51">
        <f t="shared" si="4"/>
        <v>222312</v>
      </c>
    </row>
    <row r="52" spans="1:11" x14ac:dyDescent="0.25">
      <c r="A52" s="1"/>
      <c r="B52" t="s">
        <v>19</v>
      </c>
      <c r="C52">
        <v>2767</v>
      </c>
      <c r="D52">
        <v>1804</v>
      </c>
      <c r="E52">
        <f t="shared" si="0"/>
        <v>4571</v>
      </c>
      <c r="F52">
        <f t="shared" si="2"/>
        <v>46</v>
      </c>
      <c r="G52" s="4">
        <f t="shared" si="3"/>
        <v>4891.7049180327867</v>
      </c>
      <c r="H52" s="5">
        <v>9850522</v>
      </c>
      <c r="I52" s="5">
        <f t="shared" si="1"/>
        <v>3283.5073333333335</v>
      </c>
      <c r="J52" s="4">
        <f t="shared" si="5"/>
        <v>4932.239130434783</v>
      </c>
      <c r="K52">
        <f t="shared" si="4"/>
        <v>226883</v>
      </c>
    </row>
    <row r="53" spans="1:11" x14ac:dyDescent="0.25">
      <c r="A53" s="1"/>
      <c r="B53" t="s">
        <v>20</v>
      </c>
      <c r="C53">
        <v>2685</v>
      </c>
      <c r="D53">
        <v>1782</v>
      </c>
      <c r="E53">
        <f t="shared" si="0"/>
        <v>4467</v>
      </c>
      <c r="F53">
        <f t="shared" si="2"/>
        <v>47</v>
      </c>
      <c r="G53" s="4">
        <f t="shared" si="3"/>
        <v>4891.7049180327867</v>
      </c>
      <c r="H53" s="5">
        <v>10681153</v>
      </c>
      <c r="I53" s="5">
        <f t="shared" si="1"/>
        <v>3560.3843333333334</v>
      </c>
      <c r="J53" s="4">
        <f t="shared" si="5"/>
        <v>4922.3404255319147</v>
      </c>
      <c r="K53">
        <f t="shared" si="4"/>
        <v>231350</v>
      </c>
    </row>
    <row r="54" spans="1:11" x14ac:dyDescent="0.25">
      <c r="A54" s="1"/>
      <c r="B54" t="s">
        <v>21</v>
      </c>
      <c r="C54">
        <v>2763</v>
      </c>
      <c r="D54">
        <v>1817</v>
      </c>
      <c r="E54">
        <f t="shared" si="0"/>
        <v>4580</v>
      </c>
      <c r="F54">
        <f t="shared" si="2"/>
        <v>48</v>
      </c>
      <c r="G54" s="4">
        <f t="shared" si="3"/>
        <v>4891.7049180327867</v>
      </c>
      <c r="H54" s="5">
        <v>11312029</v>
      </c>
      <c r="I54" s="5">
        <f t="shared" si="1"/>
        <v>3770.6763333333333</v>
      </c>
      <c r="J54" s="4">
        <f t="shared" si="5"/>
        <v>4915.208333333333</v>
      </c>
      <c r="K54">
        <f t="shared" si="4"/>
        <v>235930</v>
      </c>
    </row>
    <row r="55" spans="1:11" x14ac:dyDescent="0.25">
      <c r="A55" s="1">
        <v>2022</v>
      </c>
      <c r="B55" t="s">
        <v>25</v>
      </c>
      <c r="C55">
        <v>2365</v>
      </c>
      <c r="D55">
        <v>1528</v>
      </c>
      <c r="E55">
        <f t="shared" si="0"/>
        <v>3893</v>
      </c>
      <c r="F55">
        <f t="shared" si="2"/>
        <v>49</v>
      </c>
      <c r="G55" s="4">
        <f t="shared" si="3"/>
        <v>4891.7049180327867</v>
      </c>
      <c r="H55" s="5">
        <v>13101350</v>
      </c>
      <c r="I55" s="5">
        <f t="shared" si="1"/>
        <v>4367.1166666666668</v>
      </c>
      <c r="J55" s="4">
        <f t="shared" si="5"/>
        <v>4894.3469387755104</v>
      </c>
      <c r="K55">
        <f t="shared" si="4"/>
        <v>239823</v>
      </c>
    </row>
    <row r="56" spans="1:11" x14ac:dyDescent="0.25">
      <c r="A56" s="1"/>
      <c r="B56" t="s">
        <v>11</v>
      </c>
      <c r="C56">
        <v>2363</v>
      </c>
      <c r="D56">
        <v>1610</v>
      </c>
      <c r="E56">
        <f t="shared" si="0"/>
        <v>3973</v>
      </c>
      <c r="F56">
        <f t="shared" si="2"/>
        <v>50</v>
      </c>
      <c r="G56" s="4">
        <f t="shared" si="3"/>
        <v>4891.7049180327867</v>
      </c>
      <c r="H56" s="5">
        <v>14293590</v>
      </c>
      <c r="I56" s="5">
        <f t="shared" si="1"/>
        <v>4764.53</v>
      </c>
      <c r="J56" s="4">
        <f t="shared" si="5"/>
        <v>4875.92</v>
      </c>
      <c r="K56">
        <f t="shared" si="4"/>
        <v>243796</v>
      </c>
    </row>
    <row r="57" spans="1:11" x14ac:dyDescent="0.25">
      <c r="A57" s="1"/>
      <c r="B57" t="s">
        <v>12</v>
      </c>
      <c r="C57">
        <v>3230</v>
      </c>
      <c r="D57">
        <v>2338</v>
      </c>
      <c r="E57">
        <f t="shared" si="0"/>
        <v>5568</v>
      </c>
      <c r="F57">
        <f t="shared" si="2"/>
        <v>51</v>
      </c>
      <c r="G57" s="4">
        <f t="shared" si="3"/>
        <v>4891.7049180327867</v>
      </c>
      <c r="H57" s="5">
        <v>14879325</v>
      </c>
      <c r="I57" s="5">
        <f t="shared" si="1"/>
        <v>4959.7749999999996</v>
      </c>
      <c r="J57" s="4">
        <f t="shared" si="5"/>
        <v>4889.4901960784309</v>
      </c>
      <c r="K57">
        <f t="shared" si="4"/>
        <v>249364</v>
      </c>
    </row>
    <row r="58" spans="1:11" x14ac:dyDescent="0.25">
      <c r="A58" s="1"/>
      <c r="B58" t="s">
        <v>13</v>
      </c>
      <c r="C58">
        <v>2883</v>
      </c>
      <c r="D58">
        <v>1953</v>
      </c>
      <c r="E58">
        <f t="shared" si="0"/>
        <v>4836</v>
      </c>
      <c r="F58">
        <f t="shared" si="2"/>
        <v>52</v>
      </c>
      <c r="G58" s="4">
        <f t="shared" si="3"/>
        <v>4891.7049180327867</v>
      </c>
      <c r="H58" s="5">
        <v>15184513</v>
      </c>
      <c r="I58" s="5">
        <f t="shared" si="1"/>
        <v>5061.5043333333333</v>
      </c>
      <c r="J58" s="4">
        <f t="shared" si="5"/>
        <v>4888.4615384615381</v>
      </c>
      <c r="K58">
        <f t="shared" si="4"/>
        <v>254200</v>
      </c>
    </row>
    <row r="59" spans="1:11" x14ac:dyDescent="0.25">
      <c r="A59" s="1"/>
      <c r="B59" t="s">
        <v>14</v>
      </c>
      <c r="C59">
        <v>2914</v>
      </c>
      <c r="D59">
        <v>1758</v>
      </c>
      <c r="E59">
        <f t="shared" si="0"/>
        <v>4672</v>
      </c>
      <c r="F59">
        <f t="shared" si="2"/>
        <v>53</v>
      </c>
      <c r="G59" s="4">
        <f t="shared" si="3"/>
        <v>4891.7049180327867</v>
      </c>
      <c r="H59" s="5">
        <v>15540321</v>
      </c>
      <c r="I59" s="5">
        <f t="shared" si="1"/>
        <v>5180.107</v>
      </c>
      <c r="J59" s="4">
        <f t="shared" si="5"/>
        <v>4884.3773584905657</v>
      </c>
      <c r="K59">
        <f t="shared" si="4"/>
        <v>258872</v>
      </c>
    </row>
    <row r="60" spans="1:11" x14ac:dyDescent="0.25">
      <c r="A60" s="1"/>
      <c r="B60" t="s">
        <v>15</v>
      </c>
      <c r="C60">
        <v>2785</v>
      </c>
      <c r="D60">
        <v>1739</v>
      </c>
      <c r="E60">
        <f t="shared" si="0"/>
        <v>4524</v>
      </c>
      <c r="F60">
        <f t="shared" si="2"/>
        <v>54</v>
      </c>
      <c r="G60" s="4">
        <f t="shared" si="3"/>
        <v>4891.7049180327867</v>
      </c>
      <c r="H60" s="5">
        <v>15809437</v>
      </c>
      <c r="I60" s="5">
        <f t="shared" si="1"/>
        <v>5269.8123333333333</v>
      </c>
      <c r="J60" s="4">
        <f t="shared" si="5"/>
        <v>4877.7037037037035</v>
      </c>
      <c r="K60">
        <f t="shared" si="4"/>
        <v>263396</v>
      </c>
    </row>
    <row r="61" spans="1:11" x14ac:dyDescent="0.25">
      <c r="A61" s="1"/>
      <c r="B61" t="s">
        <v>16</v>
      </c>
      <c r="C61">
        <v>2833</v>
      </c>
      <c r="D61">
        <v>1795</v>
      </c>
      <c r="E61">
        <f t="shared" si="0"/>
        <v>4628</v>
      </c>
      <c r="F61">
        <f t="shared" si="2"/>
        <v>55</v>
      </c>
      <c r="G61" s="4">
        <f t="shared" si="3"/>
        <v>4891.7049180327867</v>
      </c>
      <c r="H61" s="5">
        <v>16287697</v>
      </c>
      <c r="I61" s="5">
        <f t="shared" si="1"/>
        <v>5429.2323333333334</v>
      </c>
      <c r="J61" s="4">
        <f t="shared" si="5"/>
        <v>4873.1636363636362</v>
      </c>
      <c r="K61">
        <f t="shared" si="4"/>
        <v>268024</v>
      </c>
    </row>
    <row r="62" spans="1:11" x14ac:dyDescent="0.25">
      <c r="A62" s="1"/>
      <c r="B62" t="s">
        <v>17</v>
      </c>
      <c r="C62">
        <v>3020</v>
      </c>
      <c r="D62">
        <v>1901</v>
      </c>
      <c r="E62">
        <f t="shared" si="0"/>
        <v>4921</v>
      </c>
      <c r="F62">
        <f t="shared" si="2"/>
        <v>56</v>
      </c>
      <c r="G62" s="4">
        <f t="shared" si="3"/>
        <v>4891.7049180327867</v>
      </c>
      <c r="H62" s="5">
        <v>16499549</v>
      </c>
      <c r="I62" s="5">
        <f t="shared" si="1"/>
        <v>5499.849666666667</v>
      </c>
      <c r="J62" s="4">
        <f t="shared" si="5"/>
        <v>4874.0178571428569</v>
      </c>
      <c r="K62">
        <f t="shared" si="4"/>
        <v>272945</v>
      </c>
    </row>
    <row r="63" spans="1:11" x14ac:dyDescent="0.25">
      <c r="A63" s="1"/>
      <c r="B63" t="s">
        <v>18</v>
      </c>
      <c r="C63">
        <v>3078</v>
      </c>
      <c r="D63">
        <v>1943</v>
      </c>
      <c r="E63">
        <f t="shared" si="0"/>
        <v>5021</v>
      </c>
      <c r="F63">
        <f t="shared" si="2"/>
        <v>57</v>
      </c>
      <c r="G63" s="4">
        <f t="shared" si="3"/>
        <v>4891.7049180327867</v>
      </c>
      <c r="H63" s="5">
        <v>16570721</v>
      </c>
      <c r="I63" s="5">
        <f t="shared" si="1"/>
        <v>5523.5736666666662</v>
      </c>
      <c r="J63" s="4">
        <f t="shared" si="5"/>
        <v>4876.5964912280706</v>
      </c>
      <c r="K63">
        <f t="shared" si="4"/>
        <v>277966</v>
      </c>
    </row>
    <row r="64" spans="1:11" x14ac:dyDescent="0.25">
      <c r="A64" s="1"/>
      <c r="B64" t="s">
        <v>19</v>
      </c>
      <c r="C64">
        <v>3260</v>
      </c>
      <c r="D64">
        <v>2185</v>
      </c>
      <c r="E64">
        <f t="shared" si="0"/>
        <v>5445</v>
      </c>
      <c r="F64">
        <f t="shared" si="2"/>
        <v>58</v>
      </c>
      <c r="G64" s="4">
        <f t="shared" si="3"/>
        <v>4891.7049180327867</v>
      </c>
      <c r="H64" s="5">
        <v>16639907</v>
      </c>
      <c r="I64" s="5">
        <f t="shared" si="1"/>
        <v>5546.635666666667</v>
      </c>
      <c r="J64" s="4">
        <f t="shared" si="5"/>
        <v>4886.3965517241377</v>
      </c>
      <c r="K64">
        <f t="shared" si="4"/>
        <v>283411</v>
      </c>
    </row>
    <row r="65" spans="1:11" x14ac:dyDescent="0.25">
      <c r="A65" s="1"/>
      <c r="B65" t="s">
        <v>20</v>
      </c>
      <c r="C65">
        <v>3042</v>
      </c>
      <c r="D65">
        <v>1932</v>
      </c>
      <c r="E65">
        <f t="shared" si="0"/>
        <v>4974</v>
      </c>
      <c r="F65">
        <f t="shared" si="2"/>
        <v>59</v>
      </c>
      <c r="G65" s="4">
        <f t="shared" si="3"/>
        <v>4891.7049180327867</v>
      </c>
      <c r="H65" s="5">
        <v>16722480</v>
      </c>
      <c r="I65" s="5">
        <f t="shared" si="1"/>
        <v>5574.16</v>
      </c>
      <c r="J65" s="4">
        <f t="shared" si="5"/>
        <v>4887.8813559322034</v>
      </c>
      <c r="K65">
        <f t="shared" si="4"/>
        <v>288385</v>
      </c>
    </row>
    <row r="66" spans="1:11" x14ac:dyDescent="0.25">
      <c r="A66" s="1"/>
      <c r="B66" t="s">
        <v>21</v>
      </c>
      <c r="C66">
        <v>3169</v>
      </c>
      <c r="D66">
        <v>2028</v>
      </c>
      <c r="E66">
        <f t="shared" si="0"/>
        <v>5197</v>
      </c>
      <c r="F66">
        <f t="shared" si="2"/>
        <v>60</v>
      </c>
      <c r="G66" s="4">
        <f t="shared" si="3"/>
        <v>4891.7049180327867</v>
      </c>
      <c r="H66" s="5">
        <v>16786487</v>
      </c>
      <c r="I66" s="5">
        <f t="shared" si="1"/>
        <v>5595.4956666666667</v>
      </c>
      <c r="J66" s="4">
        <f t="shared" si="5"/>
        <v>4893.0333333333338</v>
      </c>
      <c r="K66">
        <f t="shared" si="4"/>
        <v>293582</v>
      </c>
    </row>
    <row r="67" spans="1:11" x14ac:dyDescent="0.25">
      <c r="A67" s="1">
        <v>2023</v>
      </c>
      <c r="B67" t="s">
        <v>26</v>
      </c>
      <c r="C67">
        <v>2840</v>
      </c>
      <c r="D67">
        <v>1972</v>
      </c>
      <c r="E67">
        <f t="shared" si="0"/>
        <v>4812</v>
      </c>
      <c r="F67">
        <f t="shared" si="2"/>
        <v>61</v>
      </c>
      <c r="G67" s="4">
        <f t="shared" si="3"/>
        <v>4891.7049180327867</v>
      </c>
      <c r="H67" s="5">
        <v>16823139</v>
      </c>
      <c r="I67" s="5">
        <f t="shared" si="1"/>
        <v>5607.7129999999997</v>
      </c>
      <c r="J67" s="4">
        <f t="shared" si="5"/>
        <v>4891.7049180327867</v>
      </c>
      <c r="K67">
        <f t="shared" si="4"/>
        <v>298394</v>
      </c>
    </row>
    <row r="68" spans="1:11" x14ac:dyDescent="0.25">
      <c r="E68" t="s">
        <v>36</v>
      </c>
    </row>
    <row r="69" spans="1:11" x14ac:dyDescent="0.25">
      <c r="E69">
        <f>SUM(E7:E67)</f>
        <v>298394</v>
      </c>
    </row>
    <row r="71" spans="1:11" x14ac:dyDescent="0.25">
      <c r="B71" t="s">
        <v>44</v>
      </c>
      <c r="C71" s="6" t="s">
        <v>42</v>
      </c>
      <c r="H71" t="s">
        <v>44</v>
      </c>
      <c r="I71" s="6" t="s">
        <v>42</v>
      </c>
    </row>
    <row r="72" spans="1:11" x14ac:dyDescent="0.25">
      <c r="B72" t="s">
        <v>44</v>
      </c>
      <c r="C72" s="6" t="s">
        <v>43</v>
      </c>
      <c r="H72" t="s">
        <v>44</v>
      </c>
      <c r="I72" s="6" t="s">
        <v>43</v>
      </c>
    </row>
    <row r="73" spans="1:11" x14ac:dyDescent="0.25">
      <c r="B73" t="s">
        <v>44</v>
      </c>
      <c r="C73" s="6" t="s">
        <v>45</v>
      </c>
      <c r="H73" t="s">
        <v>44</v>
      </c>
      <c r="I73" s="6" t="s">
        <v>45</v>
      </c>
    </row>
  </sheetData>
  <sheetProtection selectLockedCells="1" selectUnlockedCells="1"/>
  <hyperlinks>
    <hyperlink ref="C71" r:id="rId1" xr:uid="{00000000-0004-0000-0700-000000000000}"/>
    <hyperlink ref="C72" r:id="rId2" xr:uid="{00000000-0004-0000-0700-000001000000}"/>
    <hyperlink ref="C73" r:id="rId3" xr:uid="{00000000-0004-0000-0700-000002000000}"/>
    <hyperlink ref="H6" r:id="rId4" xr:uid="{00000000-0004-0000-0700-000003000000}"/>
    <hyperlink ref="I71" r:id="rId5" xr:uid="{00000000-0004-0000-0700-000004000000}"/>
    <hyperlink ref="I72" r:id="rId6" xr:uid="{00000000-0004-0000-0700-000005000000}"/>
    <hyperlink ref="I73" r:id="rId7" xr:uid="{00000000-0004-0000-0700-000006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73"/>
  <sheetViews>
    <sheetView topLeftCell="N1" zoomScale="95" zoomScaleNormal="95" workbookViewId="0">
      <selection activeCell="J7" sqref="J7"/>
    </sheetView>
  </sheetViews>
  <sheetFormatPr defaultColWidth="11.5546875" defaultRowHeight="13.2" x14ac:dyDescent="0.25"/>
  <cols>
    <col min="2" max="2" width="13.33203125" customWidth="1"/>
    <col min="3" max="3" width="32.88671875" customWidth="1"/>
    <col min="4" max="4" width="35.6640625" customWidth="1"/>
    <col min="5" max="5" width="7.33203125" bestFit="1" customWidth="1"/>
    <col min="6" max="6" width="3.109375" bestFit="1" customWidth="1"/>
    <col min="7" max="7" width="0" hidden="1" customWidth="1"/>
    <col min="8" max="8" width="9.5546875" style="5" bestFit="1" customWidth="1"/>
    <col min="9" max="9" width="12.88671875" style="5" bestFit="1" customWidth="1"/>
    <col min="11" max="11" width="7.33203125" bestFit="1" customWidth="1"/>
  </cols>
  <sheetData>
    <row r="1" spans="1:11" x14ac:dyDescent="0.25">
      <c r="A1" s="1" t="s">
        <v>0</v>
      </c>
      <c r="I1" s="8" t="s">
        <v>38</v>
      </c>
    </row>
    <row r="2" spans="1:11" x14ac:dyDescent="0.25">
      <c r="A2" s="1"/>
      <c r="I2" s="8" t="s">
        <v>37</v>
      </c>
    </row>
    <row r="3" spans="1:11" x14ac:dyDescent="0.25">
      <c r="A3" s="1" t="s">
        <v>34</v>
      </c>
      <c r="I3" s="10">
        <v>7000</v>
      </c>
    </row>
    <row r="4" spans="1:11" x14ac:dyDescent="0.25">
      <c r="A4" s="1"/>
      <c r="C4" t="s">
        <v>2</v>
      </c>
      <c r="I4" s="8">
        <f>H67/I3</f>
        <v>2403.3055714285715</v>
      </c>
    </row>
    <row r="5" spans="1:11" x14ac:dyDescent="0.25">
      <c r="A5" s="1" t="s">
        <v>3</v>
      </c>
      <c r="B5" t="s">
        <v>4</v>
      </c>
      <c r="C5" t="s">
        <v>5</v>
      </c>
      <c r="D5" t="s">
        <v>6</v>
      </c>
      <c r="E5" s="2" t="s">
        <v>7</v>
      </c>
      <c r="I5" s="8">
        <f>((INT(I4/1000)+1)*1000)</f>
        <v>3000</v>
      </c>
    </row>
    <row r="6" spans="1:11" x14ac:dyDescent="0.25">
      <c r="C6" t="s">
        <v>8</v>
      </c>
      <c r="D6" t="s">
        <v>9</v>
      </c>
      <c r="E6" t="s">
        <v>49</v>
      </c>
      <c r="G6" t="s">
        <v>35</v>
      </c>
      <c r="H6" s="7" t="s">
        <v>37</v>
      </c>
      <c r="I6" s="7" t="s">
        <v>39</v>
      </c>
      <c r="J6" t="s">
        <v>51</v>
      </c>
      <c r="K6" t="s">
        <v>36</v>
      </c>
    </row>
    <row r="7" spans="1:11" x14ac:dyDescent="0.25">
      <c r="A7" s="1">
        <v>2018</v>
      </c>
      <c r="B7" t="s">
        <v>10</v>
      </c>
      <c r="C7">
        <v>3536</v>
      </c>
      <c r="D7">
        <v>1178</v>
      </c>
      <c r="E7">
        <f t="shared" ref="E7:E41" si="0">C7+D7</f>
        <v>4714</v>
      </c>
      <c r="F7">
        <f>1</f>
        <v>1</v>
      </c>
      <c r="G7" s="4">
        <f>E69/F67</f>
        <v>5385.9016393442625</v>
      </c>
      <c r="H7" s="5">
        <v>0</v>
      </c>
      <c r="I7" s="5">
        <f>H7/$I$5</f>
        <v>0</v>
      </c>
      <c r="J7" s="4"/>
      <c r="K7">
        <f>E7</f>
        <v>4714</v>
      </c>
    </row>
    <row r="8" spans="1:11" x14ac:dyDescent="0.25">
      <c r="A8" s="1"/>
      <c r="B8" t="s">
        <v>11</v>
      </c>
      <c r="C8">
        <v>3245</v>
      </c>
      <c r="D8">
        <v>1086</v>
      </c>
      <c r="E8">
        <f t="shared" si="0"/>
        <v>4331</v>
      </c>
      <c r="F8">
        <f>F7+1</f>
        <v>2</v>
      </c>
      <c r="G8" s="4">
        <f>G7</f>
        <v>5385.9016393442625</v>
      </c>
      <c r="H8" s="5">
        <v>0</v>
      </c>
      <c r="I8" s="5">
        <f t="shared" ref="I8:I67" si="1">H8/$I$5</f>
        <v>0</v>
      </c>
      <c r="J8" s="4"/>
      <c r="K8">
        <f>K7+E8</f>
        <v>9045</v>
      </c>
    </row>
    <row r="9" spans="1:11" x14ac:dyDescent="0.25">
      <c r="A9" s="1"/>
      <c r="B9" t="s">
        <v>12</v>
      </c>
      <c r="C9">
        <v>3589</v>
      </c>
      <c r="D9">
        <v>1153</v>
      </c>
      <c r="E9">
        <f t="shared" si="0"/>
        <v>4742</v>
      </c>
      <c r="F9">
        <f t="shared" ref="F9:F67" si="2">F8+1</f>
        <v>3</v>
      </c>
      <c r="G9" s="4">
        <f t="shared" ref="G9:G67" si="3">G8</f>
        <v>5385.9016393442625</v>
      </c>
      <c r="H9" s="5">
        <v>0</v>
      </c>
      <c r="I9" s="5">
        <f t="shared" si="1"/>
        <v>0</v>
      </c>
      <c r="J9" s="4"/>
      <c r="K9">
        <f t="shared" ref="K9:K67" si="4">K8+E9</f>
        <v>13787</v>
      </c>
    </row>
    <row r="10" spans="1:11" x14ac:dyDescent="0.25">
      <c r="A10" s="1"/>
      <c r="B10" t="s">
        <v>13</v>
      </c>
      <c r="C10">
        <v>3573</v>
      </c>
      <c r="D10">
        <v>1363</v>
      </c>
      <c r="E10">
        <f t="shared" si="0"/>
        <v>4936</v>
      </c>
      <c r="F10">
        <f t="shared" si="2"/>
        <v>4</v>
      </c>
      <c r="G10" s="4">
        <f t="shared" si="3"/>
        <v>5385.9016393442625</v>
      </c>
      <c r="H10" s="5">
        <v>0</v>
      </c>
      <c r="I10" s="5">
        <f t="shared" si="1"/>
        <v>0</v>
      </c>
      <c r="J10" s="4"/>
      <c r="K10">
        <f t="shared" si="4"/>
        <v>18723</v>
      </c>
    </row>
    <row r="11" spans="1:11" x14ac:dyDescent="0.25">
      <c r="A11" s="1"/>
      <c r="B11" t="s">
        <v>14</v>
      </c>
      <c r="C11">
        <v>4108</v>
      </c>
      <c r="D11">
        <v>1730</v>
      </c>
      <c r="E11">
        <f t="shared" si="0"/>
        <v>5838</v>
      </c>
      <c r="F11">
        <f t="shared" si="2"/>
        <v>5</v>
      </c>
      <c r="G11" s="4">
        <f t="shared" si="3"/>
        <v>5385.9016393442625</v>
      </c>
      <c r="H11" s="5">
        <v>0</v>
      </c>
      <c r="I11" s="5">
        <f t="shared" si="1"/>
        <v>0</v>
      </c>
      <c r="J11" s="4"/>
      <c r="K11">
        <f t="shared" si="4"/>
        <v>24561</v>
      </c>
    </row>
    <row r="12" spans="1:11" x14ac:dyDescent="0.25">
      <c r="A12" s="1"/>
      <c r="B12" t="s">
        <v>15</v>
      </c>
      <c r="C12">
        <v>3967</v>
      </c>
      <c r="D12">
        <v>1810</v>
      </c>
      <c r="E12">
        <f t="shared" si="0"/>
        <v>5777</v>
      </c>
      <c r="F12">
        <f t="shared" si="2"/>
        <v>6</v>
      </c>
      <c r="G12" s="4">
        <f t="shared" si="3"/>
        <v>5385.9016393442625</v>
      </c>
      <c r="H12" s="5">
        <v>0</v>
      </c>
      <c r="I12" s="5">
        <f t="shared" si="1"/>
        <v>0</v>
      </c>
      <c r="J12" s="4"/>
      <c r="K12">
        <f t="shared" si="4"/>
        <v>30338</v>
      </c>
    </row>
    <row r="13" spans="1:11" x14ac:dyDescent="0.25">
      <c r="A13" s="1"/>
      <c r="B13" t="s">
        <v>16</v>
      </c>
      <c r="C13">
        <v>4449</v>
      </c>
      <c r="D13">
        <v>1946</v>
      </c>
      <c r="E13">
        <f t="shared" si="0"/>
        <v>6395</v>
      </c>
      <c r="F13">
        <f t="shared" si="2"/>
        <v>7</v>
      </c>
      <c r="G13" s="4">
        <f t="shared" si="3"/>
        <v>5385.9016393442625</v>
      </c>
      <c r="H13" s="5">
        <v>0</v>
      </c>
      <c r="I13" s="5">
        <f t="shared" si="1"/>
        <v>0</v>
      </c>
      <c r="J13" s="4"/>
      <c r="K13">
        <f t="shared" si="4"/>
        <v>36733</v>
      </c>
    </row>
    <row r="14" spans="1:11" x14ac:dyDescent="0.25">
      <c r="A14" s="1"/>
      <c r="B14" t="s">
        <v>17</v>
      </c>
      <c r="C14">
        <v>4384</v>
      </c>
      <c r="D14">
        <v>1856</v>
      </c>
      <c r="E14">
        <f t="shared" si="0"/>
        <v>6240</v>
      </c>
      <c r="F14">
        <f t="shared" si="2"/>
        <v>8</v>
      </c>
      <c r="G14" s="4">
        <f t="shared" si="3"/>
        <v>5385.9016393442625</v>
      </c>
      <c r="H14" s="5">
        <v>0</v>
      </c>
      <c r="I14" s="5">
        <f t="shared" si="1"/>
        <v>0</v>
      </c>
      <c r="J14" s="4"/>
      <c r="K14">
        <f t="shared" si="4"/>
        <v>42973</v>
      </c>
    </row>
    <row r="15" spans="1:11" x14ac:dyDescent="0.25">
      <c r="A15" s="1"/>
      <c r="B15" t="s">
        <v>18</v>
      </c>
      <c r="C15">
        <v>4045</v>
      </c>
      <c r="D15">
        <v>1814</v>
      </c>
      <c r="E15">
        <f t="shared" si="0"/>
        <v>5859</v>
      </c>
      <c r="F15">
        <f t="shared" si="2"/>
        <v>9</v>
      </c>
      <c r="G15" s="4">
        <f t="shared" si="3"/>
        <v>5385.9016393442625</v>
      </c>
      <c r="H15" s="5">
        <v>0</v>
      </c>
      <c r="I15" s="5">
        <f t="shared" si="1"/>
        <v>0</v>
      </c>
      <c r="J15" s="4"/>
      <c r="K15">
        <f t="shared" si="4"/>
        <v>48832</v>
      </c>
    </row>
    <row r="16" spans="1:11" x14ac:dyDescent="0.25">
      <c r="A16" s="1"/>
      <c r="B16" t="s">
        <v>19</v>
      </c>
      <c r="C16">
        <v>4426</v>
      </c>
      <c r="D16">
        <v>1831</v>
      </c>
      <c r="E16">
        <f t="shared" si="0"/>
        <v>6257</v>
      </c>
      <c r="F16">
        <f t="shared" si="2"/>
        <v>10</v>
      </c>
      <c r="G16" s="4">
        <f t="shared" si="3"/>
        <v>5385.9016393442625</v>
      </c>
      <c r="H16" s="5">
        <v>0</v>
      </c>
      <c r="I16" s="5">
        <f t="shared" si="1"/>
        <v>0</v>
      </c>
      <c r="J16" s="4"/>
      <c r="K16">
        <f t="shared" si="4"/>
        <v>55089</v>
      </c>
    </row>
    <row r="17" spans="1:11" x14ac:dyDescent="0.25">
      <c r="A17" s="1"/>
      <c r="B17" t="s">
        <v>20</v>
      </c>
      <c r="C17">
        <v>4006</v>
      </c>
      <c r="D17">
        <v>1782</v>
      </c>
      <c r="E17">
        <f t="shared" si="0"/>
        <v>5788</v>
      </c>
      <c r="F17">
        <f t="shared" si="2"/>
        <v>11</v>
      </c>
      <c r="G17" s="4">
        <f t="shared" si="3"/>
        <v>5385.9016393442625</v>
      </c>
      <c r="H17" s="5">
        <v>0</v>
      </c>
      <c r="I17" s="5">
        <f t="shared" si="1"/>
        <v>0</v>
      </c>
      <c r="J17" s="4"/>
      <c r="K17">
        <f t="shared" si="4"/>
        <v>60877</v>
      </c>
    </row>
    <row r="18" spans="1:11" x14ac:dyDescent="0.25">
      <c r="A18" s="1"/>
      <c r="B18" t="s">
        <v>21</v>
      </c>
      <c r="C18">
        <v>3744</v>
      </c>
      <c r="D18">
        <v>1715</v>
      </c>
      <c r="E18">
        <f t="shared" si="0"/>
        <v>5459</v>
      </c>
      <c r="F18">
        <f t="shared" si="2"/>
        <v>12</v>
      </c>
      <c r="G18" s="4">
        <f t="shared" si="3"/>
        <v>5385.9016393442625</v>
      </c>
      <c r="H18" s="5">
        <v>0</v>
      </c>
      <c r="I18" s="5">
        <f t="shared" si="1"/>
        <v>0</v>
      </c>
      <c r="J18" s="4"/>
      <c r="K18">
        <f t="shared" si="4"/>
        <v>66336</v>
      </c>
    </row>
    <row r="19" spans="1:11" x14ac:dyDescent="0.25">
      <c r="A19" s="1">
        <v>2019</v>
      </c>
      <c r="B19" t="s">
        <v>22</v>
      </c>
      <c r="C19">
        <v>3743</v>
      </c>
      <c r="D19">
        <v>1648</v>
      </c>
      <c r="E19">
        <f t="shared" si="0"/>
        <v>5391</v>
      </c>
      <c r="F19">
        <f t="shared" si="2"/>
        <v>13</v>
      </c>
      <c r="G19" s="4">
        <f t="shared" si="3"/>
        <v>5385.9016393442625</v>
      </c>
      <c r="H19" s="5">
        <v>0</v>
      </c>
      <c r="I19" s="5">
        <f t="shared" si="1"/>
        <v>0</v>
      </c>
      <c r="J19" s="4">
        <f t="shared" ref="J19:J67" si="5">K19/F19</f>
        <v>5517.4615384615381</v>
      </c>
      <c r="K19">
        <f t="shared" si="4"/>
        <v>71727</v>
      </c>
    </row>
    <row r="20" spans="1:11" x14ac:dyDescent="0.25">
      <c r="A20" s="1"/>
      <c r="B20" t="s">
        <v>11</v>
      </c>
      <c r="C20">
        <v>3478</v>
      </c>
      <c r="D20">
        <v>1537</v>
      </c>
      <c r="E20">
        <f t="shared" si="0"/>
        <v>5015</v>
      </c>
      <c r="F20">
        <f t="shared" si="2"/>
        <v>14</v>
      </c>
      <c r="G20" s="4">
        <f t="shared" si="3"/>
        <v>5385.9016393442625</v>
      </c>
      <c r="H20" s="5">
        <v>0</v>
      </c>
      <c r="I20" s="5">
        <f t="shared" si="1"/>
        <v>0</v>
      </c>
      <c r="J20" s="4">
        <f t="shared" si="5"/>
        <v>5481.5714285714284</v>
      </c>
      <c r="K20">
        <f t="shared" si="4"/>
        <v>76742</v>
      </c>
    </row>
    <row r="21" spans="1:11" x14ac:dyDescent="0.25">
      <c r="A21" s="1"/>
      <c r="B21" t="s">
        <v>12</v>
      </c>
      <c r="C21">
        <v>3717</v>
      </c>
      <c r="D21">
        <v>1687</v>
      </c>
      <c r="E21">
        <f t="shared" si="0"/>
        <v>5404</v>
      </c>
      <c r="F21">
        <f t="shared" si="2"/>
        <v>15</v>
      </c>
      <c r="G21" s="4">
        <f t="shared" si="3"/>
        <v>5385.9016393442625</v>
      </c>
      <c r="H21" s="5">
        <v>0</v>
      </c>
      <c r="I21" s="5">
        <f t="shared" si="1"/>
        <v>0</v>
      </c>
      <c r="J21" s="4">
        <f t="shared" si="5"/>
        <v>5476.4</v>
      </c>
      <c r="K21">
        <f t="shared" si="4"/>
        <v>82146</v>
      </c>
    </row>
    <row r="22" spans="1:11" x14ac:dyDescent="0.25">
      <c r="A22" s="1"/>
      <c r="B22" t="s">
        <v>13</v>
      </c>
      <c r="C22">
        <v>3612</v>
      </c>
      <c r="D22">
        <v>1671</v>
      </c>
      <c r="E22">
        <f t="shared" si="0"/>
        <v>5283</v>
      </c>
      <c r="F22">
        <f t="shared" si="2"/>
        <v>16</v>
      </c>
      <c r="G22" s="4">
        <f t="shared" si="3"/>
        <v>5385.9016393442625</v>
      </c>
      <c r="H22" s="5">
        <v>0</v>
      </c>
      <c r="I22" s="5">
        <f t="shared" si="1"/>
        <v>0</v>
      </c>
      <c r="J22" s="4">
        <f t="shared" si="5"/>
        <v>5464.3125</v>
      </c>
      <c r="K22">
        <f t="shared" si="4"/>
        <v>87429</v>
      </c>
    </row>
    <row r="23" spans="1:11" x14ac:dyDescent="0.25">
      <c r="A23" s="1"/>
      <c r="B23" t="s">
        <v>14</v>
      </c>
      <c r="C23">
        <v>4236</v>
      </c>
      <c r="D23">
        <v>1877</v>
      </c>
      <c r="E23">
        <f t="shared" si="0"/>
        <v>6113</v>
      </c>
      <c r="F23">
        <f t="shared" si="2"/>
        <v>17</v>
      </c>
      <c r="G23" s="4">
        <f t="shared" si="3"/>
        <v>5385.9016393442625</v>
      </c>
      <c r="H23" s="5">
        <v>0</v>
      </c>
      <c r="I23" s="5">
        <f t="shared" si="1"/>
        <v>0</v>
      </c>
      <c r="J23" s="4">
        <f t="shared" si="5"/>
        <v>5502.4705882352937</v>
      </c>
      <c r="K23">
        <f t="shared" si="4"/>
        <v>93542</v>
      </c>
    </row>
    <row r="24" spans="1:11" x14ac:dyDescent="0.25">
      <c r="A24" s="1"/>
      <c r="B24" t="s">
        <v>15</v>
      </c>
      <c r="C24">
        <v>3966</v>
      </c>
      <c r="D24">
        <v>1838</v>
      </c>
      <c r="E24">
        <f t="shared" si="0"/>
        <v>5804</v>
      </c>
      <c r="F24">
        <f t="shared" si="2"/>
        <v>18</v>
      </c>
      <c r="G24" s="4">
        <f t="shared" si="3"/>
        <v>5385.9016393442625</v>
      </c>
      <c r="H24" s="5">
        <v>0</v>
      </c>
      <c r="I24" s="5">
        <f t="shared" si="1"/>
        <v>0</v>
      </c>
      <c r="J24" s="4">
        <f t="shared" si="5"/>
        <v>5519.2222222222226</v>
      </c>
      <c r="K24">
        <f t="shared" si="4"/>
        <v>99346</v>
      </c>
    </row>
    <row r="25" spans="1:11" x14ac:dyDescent="0.25">
      <c r="A25" s="1"/>
      <c r="B25" t="s">
        <v>16</v>
      </c>
      <c r="C25">
        <v>4124</v>
      </c>
      <c r="D25">
        <v>1884</v>
      </c>
      <c r="E25">
        <f t="shared" si="0"/>
        <v>6008</v>
      </c>
      <c r="F25">
        <f t="shared" si="2"/>
        <v>19</v>
      </c>
      <c r="G25" s="4">
        <f t="shared" si="3"/>
        <v>5385.9016393442625</v>
      </c>
      <c r="H25" s="5">
        <v>0</v>
      </c>
      <c r="I25" s="5">
        <f t="shared" si="1"/>
        <v>0</v>
      </c>
      <c r="J25" s="4">
        <f t="shared" si="5"/>
        <v>5544.9473684210525</v>
      </c>
      <c r="K25">
        <f t="shared" si="4"/>
        <v>105354</v>
      </c>
    </row>
    <row r="26" spans="1:11" x14ac:dyDescent="0.25">
      <c r="A26" s="1"/>
      <c r="B26" t="s">
        <v>17</v>
      </c>
      <c r="C26">
        <v>3978</v>
      </c>
      <c r="D26">
        <v>1968</v>
      </c>
      <c r="E26">
        <f t="shared" si="0"/>
        <v>5946</v>
      </c>
      <c r="F26">
        <f t="shared" si="2"/>
        <v>20</v>
      </c>
      <c r="G26" s="4">
        <f t="shared" si="3"/>
        <v>5385.9016393442625</v>
      </c>
      <c r="H26" s="5">
        <v>0</v>
      </c>
      <c r="I26" s="5">
        <f t="shared" si="1"/>
        <v>0</v>
      </c>
      <c r="J26" s="4">
        <f t="shared" si="5"/>
        <v>5565</v>
      </c>
      <c r="K26">
        <f t="shared" si="4"/>
        <v>111300</v>
      </c>
    </row>
    <row r="27" spans="1:11" x14ac:dyDescent="0.25">
      <c r="A27" s="1"/>
      <c r="B27" t="s">
        <v>18</v>
      </c>
      <c r="C27">
        <v>3985</v>
      </c>
      <c r="D27">
        <v>1922</v>
      </c>
      <c r="E27">
        <f t="shared" si="0"/>
        <v>5907</v>
      </c>
      <c r="F27">
        <f t="shared" si="2"/>
        <v>21</v>
      </c>
      <c r="G27" s="4">
        <f t="shared" si="3"/>
        <v>5385.9016393442625</v>
      </c>
      <c r="H27" s="5">
        <v>0</v>
      </c>
      <c r="I27" s="5">
        <f t="shared" si="1"/>
        <v>0</v>
      </c>
      <c r="J27" s="4">
        <f t="shared" si="5"/>
        <v>5581.2857142857147</v>
      </c>
      <c r="K27">
        <f t="shared" si="4"/>
        <v>117207</v>
      </c>
    </row>
    <row r="28" spans="1:11" x14ac:dyDescent="0.25">
      <c r="A28" s="1"/>
      <c r="B28" t="s">
        <v>19</v>
      </c>
      <c r="C28">
        <v>4188</v>
      </c>
      <c r="D28">
        <v>1922</v>
      </c>
      <c r="E28">
        <f t="shared" si="0"/>
        <v>6110</v>
      </c>
      <c r="F28">
        <f t="shared" si="2"/>
        <v>22</v>
      </c>
      <c r="G28" s="4">
        <f t="shared" si="3"/>
        <v>5385.9016393442625</v>
      </c>
      <c r="H28" s="5">
        <v>0</v>
      </c>
      <c r="I28" s="5">
        <f t="shared" si="1"/>
        <v>0</v>
      </c>
      <c r="J28" s="4">
        <f t="shared" si="5"/>
        <v>5605.318181818182</v>
      </c>
      <c r="K28">
        <f t="shared" si="4"/>
        <v>123317</v>
      </c>
    </row>
    <row r="29" spans="1:11" x14ac:dyDescent="0.25">
      <c r="A29" s="1"/>
      <c r="B29" t="s">
        <v>20</v>
      </c>
      <c r="C29">
        <v>3551</v>
      </c>
      <c r="D29">
        <v>1721</v>
      </c>
      <c r="E29">
        <f t="shared" si="0"/>
        <v>5272</v>
      </c>
      <c r="F29">
        <f t="shared" si="2"/>
        <v>23</v>
      </c>
      <c r="G29" s="4">
        <f t="shared" si="3"/>
        <v>5385.9016393442625</v>
      </c>
      <c r="H29" s="5">
        <v>0</v>
      </c>
      <c r="I29" s="5">
        <f t="shared" si="1"/>
        <v>0</v>
      </c>
      <c r="J29" s="4">
        <f t="shared" si="5"/>
        <v>5590.826086956522</v>
      </c>
      <c r="K29">
        <f t="shared" si="4"/>
        <v>128589</v>
      </c>
    </row>
    <row r="30" spans="1:11" x14ac:dyDescent="0.25">
      <c r="A30" s="1"/>
      <c r="B30" t="s">
        <v>21</v>
      </c>
      <c r="C30">
        <v>3725</v>
      </c>
      <c r="D30">
        <v>1817</v>
      </c>
      <c r="E30">
        <f t="shared" si="0"/>
        <v>5542</v>
      </c>
      <c r="F30">
        <f t="shared" si="2"/>
        <v>24</v>
      </c>
      <c r="G30" s="4">
        <f t="shared" si="3"/>
        <v>5385.9016393442625</v>
      </c>
      <c r="H30" s="5">
        <v>0</v>
      </c>
      <c r="I30" s="5">
        <f t="shared" si="1"/>
        <v>0</v>
      </c>
      <c r="J30" s="4">
        <f t="shared" si="5"/>
        <v>5588.791666666667</v>
      </c>
      <c r="K30">
        <f t="shared" si="4"/>
        <v>134131</v>
      </c>
    </row>
    <row r="31" spans="1:11" x14ac:dyDescent="0.25">
      <c r="A31" s="1">
        <v>2020</v>
      </c>
      <c r="B31" t="s">
        <v>23</v>
      </c>
      <c r="C31">
        <v>3588</v>
      </c>
      <c r="D31">
        <v>1827</v>
      </c>
      <c r="E31">
        <f t="shared" si="0"/>
        <v>5415</v>
      </c>
      <c r="F31">
        <f t="shared" si="2"/>
        <v>25</v>
      </c>
      <c r="G31" s="4">
        <f t="shared" si="3"/>
        <v>5385.9016393442625</v>
      </c>
      <c r="H31" s="5">
        <v>0</v>
      </c>
      <c r="I31" s="5">
        <f t="shared" si="1"/>
        <v>0</v>
      </c>
      <c r="J31" s="4">
        <f t="shared" si="5"/>
        <v>5581.84</v>
      </c>
      <c r="K31">
        <f t="shared" si="4"/>
        <v>139546</v>
      </c>
    </row>
    <row r="32" spans="1:11" x14ac:dyDescent="0.25">
      <c r="A32" s="1"/>
      <c r="B32" t="s">
        <v>11</v>
      </c>
      <c r="C32">
        <v>3538</v>
      </c>
      <c r="D32">
        <v>1697</v>
      </c>
      <c r="E32">
        <f t="shared" si="0"/>
        <v>5235</v>
      </c>
      <c r="F32">
        <f t="shared" si="2"/>
        <v>26</v>
      </c>
      <c r="G32" s="4">
        <f t="shared" si="3"/>
        <v>5385.9016393442625</v>
      </c>
      <c r="H32" s="5">
        <v>0</v>
      </c>
      <c r="I32" s="5">
        <f t="shared" si="1"/>
        <v>0</v>
      </c>
      <c r="J32" s="4">
        <f t="shared" si="5"/>
        <v>5568.5</v>
      </c>
      <c r="K32">
        <f t="shared" si="4"/>
        <v>144781</v>
      </c>
    </row>
    <row r="33" spans="1:36" x14ac:dyDescent="0.25">
      <c r="A33" s="1"/>
      <c r="B33" t="s">
        <v>12</v>
      </c>
      <c r="C33">
        <v>3357</v>
      </c>
      <c r="D33">
        <v>1409</v>
      </c>
      <c r="E33">
        <f t="shared" si="0"/>
        <v>4766</v>
      </c>
      <c r="F33">
        <f t="shared" si="2"/>
        <v>27</v>
      </c>
      <c r="G33" s="4">
        <f t="shared" si="3"/>
        <v>5385.9016393442625</v>
      </c>
      <c r="H33" s="5">
        <v>0</v>
      </c>
      <c r="I33" s="5">
        <f t="shared" si="1"/>
        <v>0</v>
      </c>
      <c r="J33" s="4">
        <f t="shared" si="5"/>
        <v>5538.7777777777774</v>
      </c>
      <c r="K33">
        <f t="shared" si="4"/>
        <v>149547</v>
      </c>
    </row>
    <row r="34" spans="1:36" x14ac:dyDescent="0.25">
      <c r="A34" s="1"/>
      <c r="B34" t="s">
        <v>13</v>
      </c>
      <c r="C34">
        <v>2664</v>
      </c>
      <c r="D34">
        <v>1199</v>
      </c>
      <c r="E34">
        <f t="shared" si="0"/>
        <v>3863</v>
      </c>
      <c r="F34">
        <f t="shared" si="2"/>
        <v>28</v>
      </c>
      <c r="G34" s="4">
        <f t="shared" si="3"/>
        <v>5385.9016393442625</v>
      </c>
      <c r="H34" s="5">
        <v>0</v>
      </c>
      <c r="I34" s="5">
        <f t="shared" si="1"/>
        <v>0</v>
      </c>
      <c r="J34" s="4">
        <f t="shared" si="5"/>
        <v>5478.9285714285716</v>
      </c>
      <c r="K34">
        <f t="shared" si="4"/>
        <v>153410</v>
      </c>
    </row>
    <row r="35" spans="1:36" x14ac:dyDescent="0.25">
      <c r="A35" s="1"/>
      <c r="B35" t="s">
        <v>14</v>
      </c>
      <c r="C35">
        <v>3436</v>
      </c>
      <c r="D35">
        <v>1644</v>
      </c>
      <c r="E35">
        <f t="shared" si="0"/>
        <v>5080</v>
      </c>
      <c r="F35">
        <f t="shared" si="2"/>
        <v>29</v>
      </c>
      <c r="G35" s="4">
        <f t="shared" si="3"/>
        <v>5385.9016393442625</v>
      </c>
      <c r="H35" s="5">
        <v>0</v>
      </c>
      <c r="I35" s="5">
        <f t="shared" si="1"/>
        <v>0</v>
      </c>
      <c r="J35" s="4">
        <f t="shared" si="5"/>
        <v>5465.1724137931033</v>
      </c>
      <c r="K35">
        <f t="shared" si="4"/>
        <v>158490</v>
      </c>
    </row>
    <row r="36" spans="1:36" x14ac:dyDescent="0.25">
      <c r="A36" s="1"/>
      <c r="B36" t="s">
        <v>15</v>
      </c>
      <c r="C36">
        <v>3789</v>
      </c>
      <c r="D36">
        <v>1704</v>
      </c>
      <c r="E36">
        <f t="shared" si="0"/>
        <v>5493</v>
      </c>
      <c r="F36">
        <f t="shared" si="2"/>
        <v>30</v>
      </c>
      <c r="G36" s="4">
        <f t="shared" si="3"/>
        <v>5385.9016393442625</v>
      </c>
      <c r="H36" s="5">
        <v>0</v>
      </c>
      <c r="I36" s="5">
        <f t="shared" si="1"/>
        <v>0</v>
      </c>
      <c r="J36" s="4">
        <f t="shared" si="5"/>
        <v>5466.1</v>
      </c>
      <c r="K36">
        <f t="shared" si="4"/>
        <v>163983</v>
      </c>
    </row>
    <row r="37" spans="1:36" x14ac:dyDescent="0.25">
      <c r="A37" s="1"/>
      <c r="B37" t="s">
        <v>16</v>
      </c>
      <c r="C37">
        <v>3893</v>
      </c>
      <c r="D37">
        <v>1555</v>
      </c>
      <c r="E37">
        <f t="shared" si="0"/>
        <v>5448</v>
      </c>
      <c r="F37">
        <f t="shared" si="2"/>
        <v>31</v>
      </c>
      <c r="G37" s="4">
        <f t="shared" si="3"/>
        <v>5385.9016393442625</v>
      </c>
      <c r="H37" s="5">
        <v>0</v>
      </c>
      <c r="I37" s="5">
        <f t="shared" si="1"/>
        <v>0</v>
      </c>
      <c r="J37" s="4">
        <f t="shared" si="5"/>
        <v>5465.5161290322585</v>
      </c>
      <c r="K37">
        <f t="shared" si="4"/>
        <v>169431</v>
      </c>
    </row>
    <row r="38" spans="1:36" x14ac:dyDescent="0.25">
      <c r="A38" s="1"/>
      <c r="B38" t="s">
        <v>17</v>
      </c>
      <c r="C38">
        <v>3324</v>
      </c>
      <c r="D38">
        <v>1523</v>
      </c>
      <c r="E38">
        <f t="shared" si="0"/>
        <v>4847</v>
      </c>
      <c r="F38">
        <f t="shared" si="2"/>
        <v>32</v>
      </c>
      <c r="G38" s="4">
        <f t="shared" si="3"/>
        <v>5385.9016393442625</v>
      </c>
      <c r="H38" s="5">
        <v>0</v>
      </c>
      <c r="I38" s="5">
        <f t="shared" si="1"/>
        <v>0</v>
      </c>
      <c r="J38" s="4">
        <f t="shared" si="5"/>
        <v>5446.1875</v>
      </c>
      <c r="K38">
        <f t="shared" si="4"/>
        <v>174278</v>
      </c>
    </row>
    <row r="39" spans="1:36" x14ac:dyDescent="0.25">
      <c r="A39" s="1"/>
      <c r="B39" t="s">
        <v>18</v>
      </c>
      <c r="C39">
        <v>3644</v>
      </c>
      <c r="D39">
        <v>1591</v>
      </c>
      <c r="E39">
        <f t="shared" si="0"/>
        <v>5235</v>
      </c>
      <c r="F39">
        <f t="shared" si="2"/>
        <v>33</v>
      </c>
      <c r="G39" s="4">
        <f t="shared" si="3"/>
        <v>5385.9016393442625</v>
      </c>
      <c r="H39" s="5">
        <v>0</v>
      </c>
      <c r="I39" s="5">
        <f t="shared" si="1"/>
        <v>0</v>
      </c>
      <c r="J39" s="4">
        <f t="shared" si="5"/>
        <v>5439.787878787879</v>
      </c>
      <c r="K39">
        <f t="shared" si="4"/>
        <v>179513</v>
      </c>
    </row>
    <row r="40" spans="1:36" x14ac:dyDescent="0.25">
      <c r="A40" s="1"/>
      <c r="B40" t="s">
        <v>19</v>
      </c>
      <c r="C40">
        <v>3804</v>
      </c>
      <c r="D40">
        <v>1811</v>
      </c>
      <c r="E40">
        <f t="shared" si="0"/>
        <v>5615</v>
      </c>
      <c r="F40">
        <f t="shared" si="2"/>
        <v>34</v>
      </c>
      <c r="G40" s="4">
        <f t="shared" si="3"/>
        <v>5385.9016393442625</v>
      </c>
      <c r="H40" s="5">
        <v>0</v>
      </c>
      <c r="I40" s="5">
        <f t="shared" si="1"/>
        <v>0</v>
      </c>
      <c r="J40" s="4">
        <f t="shared" si="5"/>
        <v>5444.9411764705883</v>
      </c>
      <c r="K40">
        <f t="shared" si="4"/>
        <v>185128</v>
      </c>
    </row>
    <row r="41" spans="1:36" x14ac:dyDescent="0.25">
      <c r="A41" s="1"/>
      <c r="B41" t="s">
        <v>20</v>
      </c>
      <c r="C41">
        <v>3515</v>
      </c>
      <c r="D41">
        <v>1715</v>
      </c>
      <c r="E41">
        <f t="shared" si="0"/>
        <v>5230</v>
      </c>
      <c r="F41">
        <f t="shared" si="2"/>
        <v>35</v>
      </c>
      <c r="G41" s="4">
        <f t="shared" si="3"/>
        <v>5385.9016393442625</v>
      </c>
      <c r="H41" s="5">
        <v>0</v>
      </c>
      <c r="I41" s="5">
        <f t="shared" si="1"/>
        <v>0</v>
      </c>
      <c r="J41" s="4">
        <f t="shared" si="5"/>
        <v>5438.8</v>
      </c>
      <c r="K41">
        <f t="shared" si="4"/>
        <v>190358</v>
      </c>
    </row>
    <row r="42" spans="1:36" x14ac:dyDescent="0.25">
      <c r="A42" s="1"/>
      <c r="B42" t="s">
        <v>21</v>
      </c>
      <c r="C42">
        <v>3742</v>
      </c>
      <c r="D42">
        <v>1742</v>
      </c>
      <c r="E42">
        <f t="shared" ref="E42:E67" si="6">C42+D42</f>
        <v>5484</v>
      </c>
      <c r="F42">
        <f t="shared" si="2"/>
        <v>36</v>
      </c>
      <c r="G42" s="4">
        <f t="shared" si="3"/>
        <v>5385.9016393442625</v>
      </c>
      <c r="H42" s="5">
        <v>0</v>
      </c>
      <c r="I42" s="5">
        <f t="shared" si="1"/>
        <v>0</v>
      </c>
      <c r="J42" s="4">
        <f t="shared" si="5"/>
        <v>5440.0555555555557</v>
      </c>
      <c r="K42">
        <f t="shared" si="4"/>
        <v>195842</v>
      </c>
    </row>
    <row r="43" spans="1:36" x14ac:dyDescent="0.25">
      <c r="A43" s="1">
        <v>2021</v>
      </c>
      <c r="B43" t="s">
        <v>24</v>
      </c>
      <c r="C43">
        <v>3420</v>
      </c>
      <c r="D43">
        <v>1684</v>
      </c>
      <c r="E43">
        <f t="shared" si="6"/>
        <v>5104</v>
      </c>
      <c r="F43">
        <f t="shared" si="2"/>
        <v>37</v>
      </c>
      <c r="G43" s="4">
        <f t="shared" si="3"/>
        <v>5385.9016393442625</v>
      </c>
      <c r="H43" s="5">
        <v>0</v>
      </c>
      <c r="I43" s="5">
        <f t="shared" si="1"/>
        <v>0</v>
      </c>
      <c r="J43" s="4">
        <f t="shared" si="5"/>
        <v>5430.9729729729734</v>
      </c>
      <c r="K43">
        <f t="shared" si="4"/>
        <v>200946</v>
      </c>
    </row>
    <row r="44" spans="1:36" x14ac:dyDescent="0.25">
      <c r="A44" s="1"/>
      <c r="B44" t="s">
        <v>11</v>
      </c>
      <c r="C44">
        <v>3327</v>
      </c>
      <c r="D44">
        <v>1500</v>
      </c>
      <c r="E44">
        <f t="shared" si="6"/>
        <v>4827</v>
      </c>
      <c r="F44">
        <f t="shared" si="2"/>
        <v>38</v>
      </c>
      <c r="G44" s="4">
        <f t="shared" si="3"/>
        <v>5385.9016393442625</v>
      </c>
      <c r="H44" s="5">
        <v>3762</v>
      </c>
      <c r="I44" s="5">
        <f t="shared" si="1"/>
        <v>1.254</v>
      </c>
      <c r="J44" s="4">
        <f t="shared" si="5"/>
        <v>5415.0789473684208</v>
      </c>
      <c r="K44">
        <f t="shared" si="4"/>
        <v>205773</v>
      </c>
    </row>
    <row r="45" spans="1:36" x14ac:dyDescent="0.25">
      <c r="A45" s="1"/>
      <c r="B45" t="s">
        <v>12</v>
      </c>
      <c r="C45">
        <v>3723</v>
      </c>
      <c r="D45">
        <v>1804</v>
      </c>
      <c r="E45">
        <f t="shared" si="6"/>
        <v>5527</v>
      </c>
      <c r="F45">
        <f t="shared" si="2"/>
        <v>39</v>
      </c>
      <c r="G45" s="4">
        <f t="shared" si="3"/>
        <v>5385.9016393442625</v>
      </c>
      <c r="H45" s="5">
        <v>99065</v>
      </c>
      <c r="I45" s="5">
        <f t="shared" si="1"/>
        <v>33.021666666666668</v>
      </c>
      <c r="J45" s="4">
        <f t="shared" si="5"/>
        <v>5417.9487179487178</v>
      </c>
      <c r="K45">
        <f t="shared" si="4"/>
        <v>211300</v>
      </c>
      <c r="T45" s="11">
        <v>43466</v>
      </c>
      <c r="U45" s="11">
        <v>43831</v>
      </c>
      <c r="V45" t="s">
        <v>47</v>
      </c>
      <c r="AG45">
        <v>5517.5</v>
      </c>
      <c r="AH45">
        <v>5581.8</v>
      </c>
      <c r="AI45">
        <f>AH45-AG45</f>
        <v>64.300000000000182</v>
      </c>
      <c r="AJ45" s="12">
        <f>AI45/AG45</f>
        <v>1.1653828726778465E-2</v>
      </c>
    </row>
    <row r="46" spans="1:36" x14ac:dyDescent="0.25">
      <c r="A46" s="1"/>
      <c r="B46" t="s">
        <v>13</v>
      </c>
      <c r="C46">
        <v>3663</v>
      </c>
      <c r="D46">
        <v>1734</v>
      </c>
      <c r="E46">
        <f t="shared" si="6"/>
        <v>5397</v>
      </c>
      <c r="F46">
        <f t="shared" si="2"/>
        <v>40</v>
      </c>
      <c r="G46" s="4">
        <f t="shared" si="3"/>
        <v>5385.9016393442625</v>
      </c>
      <c r="H46" s="5">
        <v>533674</v>
      </c>
      <c r="I46" s="5">
        <f t="shared" si="1"/>
        <v>177.89133333333334</v>
      </c>
      <c r="J46" s="4">
        <f t="shared" si="5"/>
        <v>5417.4250000000002</v>
      </c>
      <c r="K46">
        <f t="shared" si="4"/>
        <v>216697</v>
      </c>
      <c r="T46" s="11">
        <v>43831</v>
      </c>
      <c r="U46" s="11">
        <v>44228</v>
      </c>
      <c r="V46" t="s">
        <v>46</v>
      </c>
      <c r="AG46">
        <v>5581.8</v>
      </c>
      <c r="AH46">
        <v>5415.1</v>
      </c>
      <c r="AI46">
        <f>AH46-AG46</f>
        <v>-166.69999999999982</v>
      </c>
      <c r="AJ46" s="12">
        <f>AI46/AG46</f>
        <v>-2.986491812676911E-2</v>
      </c>
    </row>
    <row r="47" spans="1:36" x14ac:dyDescent="0.25">
      <c r="A47" s="1"/>
      <c r="B47" t="s">
        <v>14</v>
      </c>
      <c r="C47">
        <v>3827</v>
      </c>
      <c r="D47">
        <v>1790</v>
      </c>
      <c r="E47">
        <f t="shared" si="6"/>
        <v>5617</v>
      </c>
      <c r="F47">
        <f t="shared" si="2"/>
        <v>41</v>
      </c>
      <c r="G47" s="4">
        <f t="shared" si="3"/>
        <v>5385.9016393442625</v>
      </c>
      <c r="H47" s="5">
        <v>1134659</v>
      </c>
      <c r="I47" s="5">
        <f t="shared" si="1"/>
        <v>378.21966666666668</v>
      </c>
      <c r="J47" s="4">
        <f t="shared" si="5"/>
        <v>5422.292682926829</v>
      </c>
      <c r="K47">
        <f t="shared" si="4"/>
        <v>222314</v>
      </c>
      <c r="T47" s="11">
        <v>44228</v>
      </c>
      <c r="U47" s="11">
        <v>44593</v>
      </c>
      <c r="V47" t="s">
        <v>48</v>
      </c>
      <c r="AG47">
        <v>5415.1</v>
      </c>
      <c r="AH47">
        <v>5378.2</v>
      </c>
      <c r="AI47">
        <f>AH47-AG47</f>
        <v>-36.900000000000546</v>
      </c>
      <c r="AJ47" s="12">
        <f>AI47/AG47</f>
        <v>-6.8142785913465204E-3</v>
      </c>
    </row>
    <row r="48" spans="1:36" x14ac:dyDescent="0.25">
      <c r="A48" s="1"/>
      <c r="B48" t="s">
        <v>15</v>
      </c>
      <c r="C48">
        <v>4013</v>
      </c>
      <c r="D48">
        <v>1875</v>
      </c>
      <c r="E48">
        <f t="shared" si="6"/>
        <v>5888</v>
      </c>
      <c r="F48">
        <f t="shared" si="2"/>
        <v>42</v>
      </c>
      <c r="G48" s="4">
        <f t="shared" si="3"/>
        <v>5385.9016393442625</v>
      </c>
      <c r="H48" s="5">
        <v>2247466</v>
      </c>
      <c r="I48" s="5">
        <f t="shared" si="1"/>
        <v>749.15533333333337</v>
      </c>
      <c r="J48" s="4">
        <f t="shared" si="5"/>
        <v>5433.3809523809523</v>
      </c>
      <c r="K48">
        <f t="shared" si="4"/>
        <v>228202</v>
      </c>
    </row>
    <row r="49" spans="1:11" x14ac:dyDescent="0.25">
      <c r="A49" s="1"/>
      <c r="B49" t="s">
        <v>16</v>
      </c>
      <c r="C49">
        <v>4083</v>
      </c>
      <c r="D49">
        <v>1854</v>
      </c>
      <c r="E49">
        <f t="shared" si="6"/>
        <v>5937</v>
      </c>
      <c r="F49">
        <f t="shared" si="2"/>
        <v>43</v>
      </c>
      <c r="G49" s="4">
        <f t="shared" si="3"/>
        <v>5385.9016393442625</v>
      </c>
      <c r="H49" s="5">
        <v>3328746</v>
      </c>
      <c r="I49" s="5">
        <f t="shared" si="1"/>
        <v>1109.5820000000001</v>
      </c>
      <c r="J49" s="4">
        <f t="shared" si="5"/>
        <v>5445.0930232558139</v>
      </c>
      <c r="K49">
        <f t="shared" si="4"/>
        <v>234139</v>
      </c>
    </row>
    <row r="50" spans="1:11" x14ac:dyDescent="0.25">
      <c r="A50" s="1"/>
      <c r="B50" t="s">
        <v>17</v>
      </c>
      <c r="C50">
        <v>3949</v>
      </c>
      <c r="D50">
        <v>1787</v>
      </c>
      <c r="E50">
        <f t="shared" si="6"/>
        <v>5736</v>
      </c>
      <c r="F50">
        <f t="shared" si="2"/>
        <v>44</v>
      </c>
      <c r="G50" s="4">
        <f t="shared" si="3"/>
        <v>5385.9016393442625</v>
      </c>
      <c r="H50" s="5">
        <v>4934476</v>
      </c>
      <c r="I50" s="5">
        <f t="shared" si="1"/>
        <v>1644.8253333333334</v>
      </c>
      <c r="J50" s="4">
        <f t="shared" si="5"/>
        <v>5451.704545454545</v>
      </c>
      <c r="K50">
        <f t="shared" si="4"/>
        <v>239875</v>
      </c>
    </row>
    <row r="51" spans="1:11" x14ac:dyDescent="0.25">
      <c r="A51" s="1"/>
      <c r="B51" t="s">
        <v>18</v>
      </c>
      <c r="C51">
        <v>3636</v>
      </c>
      <c r="D51">
        <v>1685</v>
      </c>
      <c r="E51">
        <f t="shared" si="6"/>
        <v>5321</v>
      </c>
      <c r="F51">
        <f t="shared" si="2"/>
        <v>45</v>
      </c>
      <c r="G51" s="4">
        <f t="shared" si="3"/>
        <v>5385.9016393442625</v>
      </c>
      <c r="H51" s="5">
        <v>7248276</v>
      </c>
      <c r="I51" s="5">
        <f t="shared" si="1"/>
        <v>2416.0920000000001</v>
      </c>
      <c r="J51" s="4">
        <f t="shared" si="5"/>
        <v>5448.8</v>
      </c>
      <c r="K51">
        <f t="shared" si="4"/>
        <v>245196</v>
      </c>
    </row>
    <row r="52" spans="1:11" x14ac:dyDescent="0.25">
      <c r="A52" s="1"/>
      <c r="B52" t="s">
        <v>19</v>
      </c>
      <c r="C52">
        <v>3377</v>
      </c>
      <c r="D52">
        <v>1594</v>
      </c>
      <c r="E52">
        <f t="shared" si="6"/>
        <v>4971</v>
      </c>
      <c r="F52">
        <f t="shared" si="2"/>
        <v>46</v>
      </c>
      <c r="G52" s="4">
        <f t="shared" si="3"/>
        <v>5385.9016393442625</v>
      </c>
      <c r="H52" s="5">
        <v>9850522</v>
      </c>
      <c r="I52" s="5">
        <f t="shared" si="1"/>
        <v>3283.5073333333335</v>
      </c>
      <c r="J52" s="4">
        <f t="shared" si="5"/>
        <v>5438.413043478261</v>
      </c>
      <c r="K52">
        <f t="shared" si="4"/>
        <v>250167</v>
      </c>
    </row>
    <row r="53" spans="1:11" x14ac:dyDescent="0.25">
      <c r="A53" s="1"/>
      <c r="B53" t="s">
        <v>20</v>
      </c>
      <c r="C53">
        <v>3300</v>
      </c>
      <c r="D53">
        <v>1619</v>
      </c>
      <c r="E53">
        <f t="shared" si="6"/>
        <v>4919</v>
      </c>
      <c r="F53">
        <f t="shared" si="2"/>
        <v>47</v>
      </c>
      <c r="G53" s="4">
        <f t="shared" si="3"/>
        <v>5385.9016393442625</v>
      </c>
      <c r="H53" s="5">
        <v>10681153</v>
      </c>
      <c r="I53" s="5">
        <f t="shared" si="1"/>
        <v>3560.3843333333334</v>
      </c>
      <c r="J53" s="4">
        <f t="shared" si="5"/>
        <v>5427.3617021276596</v>
      </c>
      <c r="K53">
        <f t="shared" si="4"/>
        <v>255086</v>
      </c>
    </row>
    <row r="54" spans="1:11" x14ac:dyDescent="0.25">
      <c r="A54" s="1"/>
      <c r="B54" t="s">
        <v>21</v>
      </c>
      <c r="C54">
        <v>3600</v>
      </c>
      <c r="D54">
        <v>1645</v>
      </c>
      <c r="E54">
        <f t="shared" si="6"/>
        <v>5245</v>
      </c>
      <c r="F54">
        <f t="shared" si="2"/>
        <v>48</v>
      </c>
      <c r="G54" s="4">
        <f t="shared" si="3"/>
        <v>5385.9016393442625</v>
      </c>
      <c r="H54" s="5">
        <v>11312029</v>
      </c>
      <c r="I54" s="5">
        <f t="shared" si="1"/>
        <v>3770.6763333333333</v>
      </c>
      <c r="J54" s="4">
        <f t="shared" si="5"/>
        <v>5423.5625</v>
      </c>
      <c r="K54">
        <f t="shared" si="4"/>
        <v>260331</v>
      </c>
    </row>
    <row r="55" spans="1:11" x14ac:dyDescent="0.25">
      <c r="A55" s="1">
        <v>2022</v>
      </c>
      <c r="B55" t="s">
        <v>25</v>
      </c>
      <c r="C55">
        <v>2983</v>
      </c>
      <c r="D55">
        <v>1322</v>
      </c>
      <c r="E55">
        <f t="shared" si="6"/>
        <v>4305</v>
      </c>
      <c r="F55">
        <f t="shared" si="2"/>
        <v>49</v>
      </c>
      <c r="G55" s="4">
        <f t="shared" si="3"/>
        <v>5385.9016393442625</v>
      </c>
      <c r="H55" s="5">
        <v>13101350</v>
      </c>
      <c r="I55" s="5">
        <f t="shared" si="1"/>
        <v>4367.1166666666668</v>
      </c>
      <c r="J55" s="4">
        <f t="shared" si="5"/>
        <v>5400.7346938775509</v>
      </c>
      <c r="K55">
        <f t="shared" si="4"/>
        <v>264636</v>
      </c>
    </row>
    <row r="56" spans="1:11" x14ac:dyDescent="0.25">
      <c r="A56" s="1"/>
      <c r="B56" t="s">
        <v>11</v>
      </c>
      <c r="C56">
        <v>2899</v>
      </c>
      <c r="D56">
        <v>1377</v>
      </c>
      <c r="E56">
        <f t="shared" si="6"/>
        <v>4276</v>
      </c>
      <c r="F56">
        <f t="shared" si="2"/>
        <v>50</v>
      </c>
      <c r="G56" s="4">
        <f t="shared" si="3"/>
        <v>5385.9016393442625</v>
      </c>
      <c r="H56" s="5">
        <v>14293590</v>
      </c>
      <c r="I56" s="5">
        <f t="shared" si="1"/>
        <v>4764.53</v>
      </c>
      <c r="J56" s="4">
        <f t="shared" si="5"/>
        <v>5378.24</v>
      </c>
      <c r="K56">
        <f t="shared" si="4"/>
        <v>268912</v>
      </c>
    </row>
    <row r="57" spans="1:11" x14ac:dyDescent="0.25">
      <c r="A57" s="1"/>
      <c r="B57" t="s">
        <v>12</v>
      </c>
      <c r="C57">
        <v>3622</v>
      </c>
      <c r="D57">
        <v>1836</v>
      </c>
      <c r="E57">
        <f t="shared" si="6"/>
        <v>5458</v>
      </c>
      <c r="F57">
        <f t="shared" si="2"/>
        <v>51</v>
      </c>
      <c r="G57" s="4">
        <f t="shared" si="3"/>
        <v>5385.9016393442625</v>
      </c>
      <c r="H57" s="5">
        <v>14879325</v>
      </c>
      <c r="I57" s="5">
        <f t="shared" si="1"/>
        <v>4959.7749999999996</v>
      </c>
      <c r="J57" s="4">
        <f t="shared" si="5"/>
        <v>5379.8039215686276</v>
      </c>
      <c r="K57">
        <f t="shared" si="4"/>
        <v>274370</v>
      </c>
    </row>
    <row r="58" spans="1:11" x14ac:dyDescent="0.25">
      <c r="A58" s="1"/>
      <c r="B58" t="s">
        <v>13</v>
      </c>
      <c r="C58">
        <v>3341</v>
      </c>
      <c r="D58">
        <v>1703</v>
      </c>
      <c r="E58">
        <f t="shared" si="6"/>
        <v>5044</v>
      </c>
      <c r="F58">
        <f t="shared" si="2"/>
        <v>52</v>
      </c>
      <c r="G58" s="4">
        <f t="shared" si="3"/>
        <v>5385.9016393442625</v>
      </c>
      <c r="H58" s="5">
        <v>15184513</v>
      </c>
      <c r="I58" s="5">
        <f t="shared" si="1"/>
        <v>5061.5043333333333</v>
      </c>
      <c r="J58" s="4">
        <f t="shared" si="5"/>
        <v>5373.3461538461543</v>
      </c>
      <c r="K58">
        <f t="shared" si="4"/>
        <v>279414</v>
      </c>
    </row>
    <row r="59" spans="1:11" x14ac:dyDescent="0.25">
      <c r="A59" s="1"/>
      <c r="B59" t="s">
        <v>14</v>
      </c>
      <c r="C59">
        <v>3713</v>
      </c>
      <c r="D59">
        <v>1661</v>
      </c>
      <c r="E59">
        <f t="shared" si="6"/>
        <v>5374</v>
      </c>
      <c r="F59">
        <f t="shared" si="2"/>
        <v>53</v>
      </c>
      <c r="G59" s="4">
        <f t="shared" si="3"/>
        <v>5385.9016393442625</v>
      </c>
      <c r="H59" s="5">
        <v>15540321</v>
      </c>
      <c r="I59" s="5">
        <f t="shared" si="1"/>
        <v>5180.107</v>
      </c>
      <c r="J59" s="4">
        <f t="shared" si="5"/>
        <v>5373.3584905660373</v>
      </c>
      <c r="K59">
        <f t="shared" si="4"/>
        <v>284788</v>
      </c>
    </row>
    <row r="60" spans="1:11" x14ac:dyDescent="0.25">
      <c r="A60" s="1"/>
      <c r="B60" t="s">
        <v>15</v>
      </c>
      <c r="C60">
        <v>3699</v>
      </c>
      <c r="D60">
        <v>1692</v>
      </c>
      <c r="E60">
        <f t="shared" si="6"/>
        <v>5391</v>
      </c>
      <c r="F60">
        <f t="shared" si="2"/>
        <v>54</v>
      </c>
      <c r="G60" s="4">
        <f t="shared" si="3"/>
        <v>5385.9016393442625</v>
      </c>
      <c r="H60" s="5">
        <v>15809437</v>
      </c>
      <c r="I60" s="5">
        <f t="shared" si="1"/>
        <v>5269.8123333333333</v>
      </c>
      <c r="J60" s="4">
        <f t="shared" si="5"/>
        <v>5373.6851851851852</v>
      </c>
      <c r="K60">
        <f t="shared" si="4"/>
        <v>290179</v>
      </c>
    </row>
    <row r="61" spans="1:11" x14ac:dyDescent="0.25">
      <c r="A61" s="1"/>
      <c r="B61" t="s">
        <v>16</v>
      </c>
      <c r="C61">
        <v>3693</v>
      </c>
      <c r="D61">
        <v>1632</v>
      </c>
      <c r="E61">
        <f t="shared" si="6"/>
        <v>5325</v>
      </c>
      <c r="F61">
        <f t="shared" si="2"/>
        <v>55</v>
      </c>
      <c r="G61" s="4">
        <f t="shared" si="3"/>
        <v>5385.9016393442625</v>
      </c>
      <c r="H61" s="5">
        <v>16287697</v>
      </c>
      <c r="I61" s="5">
        <f t="shared" si="1"/>
        <v>5429.2323333333334</v>
      </c>
      <c r="J61" s="4">
        <f t="shared" si="5"/>
        <v>5372.8</v>
      </c>
      <c r="K61">
        <f t="shared" si="4"/>
        <v>295504</v>
      </c>
    </row>
    <row r="62" spans="1:11" x14ac:dyDescent="0.25">
      <c r="A62" s="1"/>
      <c r="B62" t="s">
        <v>17</v>
      </c>
      <c r="C62">
        <v>3893</v>
      </c>
      <c r="D62">
        <v>1751</v>
      </c>
      <c r="E62">
        <f t="shared" si="6"/>
        <v>5644</v>
      </c>
      <c r="F62">
        <f t="shared" si="2"/>
        <v>56</v>
      </c>
      <c r="G62" s="4">
        <f t="shared" si="3"/>
        <v>5385.9016393442625</v>
      </c>
      <c r="H62" s="5">
        <v>16499549</v>
      </c>
      <c r="I62" s="5">
        <f t="shared" si="1"/>
        <v>5499.849666666667</v>
      </c>
      <c r="J62" s="4">
        <f t="shared" si="5"/>
        <v>5377.6428571428569</v>
      </c>
      <c r="K62">
        <f t="shared" si="4"/>
        <v>301148</v>
      </c>
    </row>
    <row r="63" spans="1:11" x14ac:dyDescent="0.25">
      <c r="A63" s="1"/>
      <c r="B63" t="s">
        <v>18</v>
      </c>
      <c r="C63">
        <v>3782</v>
      </c>
      <c r="D63">
        <v>1889</v>
      </c>
      <c r="E63">
        <f t="shared" si="6"/>
        <v>5671</v>
      </c>
      <c r="F63">
        <f t="shared" si="2"/>
        <v>57</v>
      </c>
      <c r="G63" s="4">
        <f t="shared" si="3"/>
        <v>5385.9016393442625</v>
      </c>
      <c r="H63" s="5">
        <v>16570721</v>
      </c>
      <c r="I63" s="5">
        <f t="shared" si="1"/>
        <v>5523.5736666666662</v>
      </c>
      <c r="J63" s="4">
        <f t="shared" si="5"/>
        <v>5382.7894736842109</v>
      </c>
      <c r="K63">
        <f t="shared" si="4"/>
        <v>306819</v>
      </c>
    </row>
    <row r="64" spans="1:11" x14ac:dyDescent="0.25">
      <c r="A64" s="1"/>
      <c r="B64" t="s">
        <v>19</v>
      </c>
      <c r="C64">
        <v>3880</v>
      </c>
      <c r="D64">
        <v>2000</v>
      </c>
      <c r="E64">
        <f t="shared" si="6"/>
        <v>5880</v>
      </c>
      <c r="F64">
        <f t="shared" si="2"/>
        <v>58</v>
      </c>
      <c r="G64" s="4">
        <f t="shared" si="3"/>
        <v>5385.9016393442625</v>
      </c>
      <c r="H64" s="5">
        <v>16639907</v>
      </c>
      <c r="I64" s="5">
        <f t="shared" si="1"/>
        <v>5546.635666666667</v>
      </c>
      <c r="J64" s="4">
        <f t="shared" si="5"/>
        <v>5391.3620689655172</v>
      </c>
      <c r="K64">
        <f t="shared" si="4"/>
        <v>312699</v>
      </c>
    </row>
    <row r="65" spans="1:11" x14ac:dyDescent="0.25">
      <c r="A65" s="1"/>
      <c r="B65" t="s">
        <v>20</v>
      </c>
      <c r="C65">
        <v>3581</v>
      </c>
      <c r="D65">
        <v>1744</v>
      </c>
      <c r="E65">
        <f t="shared" si="6"/>
        <v>5325</v>
      </c>
      <c r="F65">
        <f t="shared" si="2"/>
        <v>59</v>
      </c>
      <c r="G65" s="4">
        <f t="shared" si="3"/>
        <v>5385.9016393442625</v>
      </c>
      <c r="H65" s="5">
        <v>16722480</v>
      </c>
      <c r="I65" s="5">
        <f t="shared" si="1"/>
        <v>5574.16</v>
      </c>
      <c r="J65" s="4">
        <f t="shared" si="5"/>
        <v>5390.2372881355932</v>
      </c>
      <c r="K65">
        <f t="shared" si="4"/>
        <v>318024</v>
      </c>
    </row>
    <row r="66" spans="1:11" x14ac:dyDescent="0.25">
      <c r="A66" s="1"/>
      <c r="B66" t="s">
        <v>21</v>
      </c>
      <c r="C66">
        <v>3646</v>
      </c>
      <c r="D66">
        <v>1694</v>
      </c>
      <c r="E66">
        <f t="shared" si="6"/>
        <v>5340</v>
      </c>
      <c r="F66">
        <f t="shared" si="2"/>
        <v>60</v>
      </c>
      <c r="G66" s="4">
        <f t="shared" si="3"/>
        <v>5385.9016393442625</v>
      </c>
      <c r="H66" s="5">
        <v>16786487</v>
      </c>
      <c r="I66" s="5">
        <f t="shared" si="1"/>
        <v>5595.4956666666667</v>
      </c>
      <c r="J66" s="4">
        <f t="shared" si="5"/>
        <v>5389.4</v>
      </c>
      <c r="K66">
        <f t="shared" si="4"/>
        <v>323364</v>
      </c>
    </row>
    <row r="67" spans="1:11" x14ac:dyDescent="0.25">
      <c r="A67" s="1">
        <v>2023</v>
      </c>
      <c r="B67" t="s">
        <v>26</v>
      </c>
      <c r="C67">
        <v>3440</v>
      </c>
      <c r="D67">
        <v>1736</v>
      </c>
      <c r="E67">
        <f t="shared" si="6"/>
        <v>5176</v>
      </c>
      <c r="F67">
        <f t="shared" si="2"/>
        <v>61</v>
      </c>
      <c r="G67" s="4">
        <f t="shared" si="3"/>
        <v>5385.9016393442625</v>
      </c>
      <c r="H67" s="5">
        <v>16823139</v>
      </c>
      <c r="I67" s="5">
        <f t="shared" si="1"/>
        <v>5607.7129999999997</v>
      </c>
      <c r="J67" s="4">
        <f t="shared" si="5"/>
        <v>5385.9016393442625</v>
      </c>
      <c r="K67">
        <f t="shared" si="4"/>
        <v>328540</v>
      </c>
    </row>
    <row r="68" spans="1:11" x14ac:dyDescent="0.25">
      <c r="E68" t="s">
        <v>36</v>
      </c>
    </row>
    <row r="69" spans="1:11" x14ac:dyDescent="0.25">
      <c r="E69">
        <f>SUM(E7:E67)</f>
        <v>328540</v>
      </c>
    </row>
    <row r="71" spans="1:11" x14ac:dyDescent="0.25">
      <c r="B71" t="s">
        <v>44</v>
      </c>
      <c r="C71" s="6" t="s">
        <v>42</v>
      </c>
      <c r="H71" t="s">
        <v>44</v>
      </c>
      <c r="I71" s="6" t="s">
        <v>42</v>
      </c>
    </row>
    <row r="72" spans="1:11" x14ac:dyDescent="0.25">
      <c r="B72" t="s">
        <v>44</v>
      </c>
      <c r="C72" s="6" t="s">
        <v>43</v>
      </c>
      <c r="H72" t="s">
        <v>44</v>
      </c>
      <c r="I72" s="6" t="s">
        <v>43</v>
      </c>
    </row>
    <row r="73" spans="1:11" x14ac:dyDescent="0.25">
      <c r="B73" t="s">
        <v>44</v>
      </c>
      <c r="C73" s="6" t="s">
        <v>45</v>
      </c>
      <c r="H73" t="s">
        <v>44</v>
      </c>
      <c r="I73" s="6" t="s">
        <v>45</v>
      </c>
    </row>
  </sheetData>
  <sheetProtection selectLockedCells="1" selectUnlockedCells="1"/>
  <hyperlinks>
    <hyperlink ref="C71" r:id="rId1" xr:uid="{00000000-0004-0000-0800-000000000000}"/>
    <hyperlink ref="C72" r:id="rId2" xr:uid="{00000000-0004-0000-0800-000001000000}"/>
    <hyperlink ref="C73" r:id="rId3" xr:uid="{00000000-0004-0000-0800-000002000000}"/>
    <hyperlink ref="H6" r:id="rId4" xr:uid="{00000000-0004-0000-0800-000003000000}"/>
    <hyperlink ref="I71" r:id="rId5" xr:uid="{00000000-0004-0000-0800-000004000000}"/>
    <hyperlink ref="I72" r:id="rId6" xr:uid="{00000000-0004-0000-0800-000005000000}"/>
    <hyperlink ref="I73" r:id="rId7" xr:uid="{00000000-0004-0000-0800-000006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age 0-9</vt:lpstr>
      <vt:lpstr>age 10-19</vt:lpstr>
      <vt:lpstr>age 20-29</vt:lpstr>
      <vt:lpstr>age 30-39</vt:lpstr>
      <vt:lpstr>age 40-49</vt:lpstr>
      <vt:lpstr>age 50-59</vt:lpstr>
      <vt:lpstr>age 60-69</vt:lpstr>
      <vt:lpstr>age 70-79</vt:lpstr>
      <vt:lpstr>age 80+</vt:lpstr>
      <vt:lpstr>aveupto9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Nobody Who Knows EveryBody;WHo Knows Every</dc:creator>
  <cp:lastModifiedBy>Ben</cp:lastModifiedBy>
  <dcterms:created xsi:type="dcterms:W3CDTF">2023-06-16T12:03:51Z</dcterms:created>
  <dcterms:modified xsi:type="dcterms:W3CDTF">2023-06-21T02:28:49Z</dcterms:modified>
</cp:coreProperties>
</file>